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cd3063f2e18ba7f/Escritorio/"/>
    </mc:Choice>
  </mc:AlternateContent>
  <xr:revisionPtr revIDLastSave="0" documentId="8_{0CCDC0DB-43EB-4B0C-9CA6-B38BAB6B2507}" xr6:coauthVersionLast="47" xr6:coauthVersionMax="47" xr10:uidLastSave="{00000000-0000-0000-0000-000000000000}"/>
  <bookViews>
    <workbookView xWindow="-108" yWindow="-108" windowWidth="23256" windowHeight="12576" activeTab="2" xr2:uid="{6D11408E-5078-403D-A044-034C55BF4329}"/>
  </bookViews>
  <sheets>
    <sheet name="Ingresos 2023" sheetId="1" r:id="rId1"/>
    <sheet name="Egresos 2023" sheetId="2" r:id="rId2"/>
    <sheet name="EEFF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AB25" i="3"/>
  <c r="AB26" i="3"/>
  <c r="AB27" i="3"/>
  <c r="AB28" i="3"/>
  <c r="Y23" i="3"/>
  <c r="AB23" i="3" s="1"/>
  <c r="AB24" i="3"/>
  <c r="AB19" i="3"/>
  <c r="AB20" i="3"/>
  <c r="AA30" i="3"/>
  <c r="Y21" i="3"/>
  <c r="AB21" i="3" s="1"/>
  <c r="S29" i="3"/>
  <c r="S30" i="3"/>
  <c r="S32" i="3"/>
  <c r="S33" i="3"/>
  <c r="S34" i="3"/>
  <c r="S35" i="3"/>
  <c r="S36" i="3"/>
  <c r="S37" i="3"/>
  <c r="S28" i="3"/>
  <c r="S25" i="3"/>
  <c r="R41" i="3"/>
  <c r="P41" i="3"/>
  <c r="P26" i="3"/>
  <c r="S26" i="3" s="1"/>
  <c r="P19" i="3"/>
  <c r="S19" i="3" s="1"/>
  <c r="E11" i="3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Q17" i="2"/>
  <c r="Q16" i="2"/>
  <c r="Q15" i="2"/>
  <c r="Q14" i="2"/>
  <c r="Q13" i="2"/>
  <c r="Q12" i="2"/>
  <c r="Q11" i="2"/>
  <c r="Q10" i="2"/>
  <c r="Q9" i="2"/>
  <c r="Q8" i="2"/>
  <c r="Q7" i="2"/>
  <c r="Q6" i="2"/>
  <c r="E28" i="1"/>
  <c r="H26" i="1"/>
  <c r="E26" i="1"/>
  <c r="E24" i="1"/>
  <c r="K19" i="1"/>
  <c r="I19" i="1"/>
  <c r="H19" i="1"/>
  <c r="G19" i="1"/>
  <c r="F19" i="1"/>
  <c r="E19" i="1"/>
  <c r="D19" i="1"/>
  <c r="C19" i="1"/>
  <c r="K18" i="1"/>
  <c r="K17" i="1"/>
  <c r="K16" i="1"/>
  <c r="K15" i="1"/>
  <c r="K14" i="1"/>
  <c r="K13" i="1"/>
  <c r="K12" i="1"/>
  <c r="K11" i="1"/>
  <c r="K10" i="1"/>
  <c r="K9" i="1"/>
  <c r="K8" i="1"/>
  <c r="K7" i="1"/>
  <c r="Q18" i="2" l="1"/>
  <c r="Y30" i="3"/>
  <c r="AB30" i="3" s="1"/>
  <c r="S41" i="3"/>
  <c r="J11" i="3" l="1"/>
  <c r="J8" i="3"/>
  <c r="J9" i="3"/>
</calcChain>
</file>

<file path=xl/sharedStrings.xml><?xml version="1.0" encoding="utf-8"?>
<sst xmlns="http://schemas.openxmlformats.org/spreadsheetml/2006/main" count="218" uniqueCount="128">
  <si>
    <t>SOCIEDAD DE ESCRITORES DE CHILE</t>
  </si>
  <si>
    <t>APORTE MCAP</t>
  </si>
  <si>
    <t>CUOTA SOCIAL</t>
  </si>
  <si>
    <t>ARRIENDO SALAS</t>
  </si>
  <si>
    <t>OTROS</t>
  </si>
  <si>
    <t>OBSERVACIONES</t>
  </si>
  <si>
    <t>FECHA</t>
  </si>
  <si>
    <t>TALLERES</t>
  </si>
  <si>
    <t>REMUNERACIONES</t>
  </si>
  <si>
    <t xml:space="preserve">SEGUROS </t>
  </si>
  <si>
    <t>CONTRIBUCIONES</t>
  </si>
  <si>
    <t>REVISTA SIMPSON 7</t>
  </si>
  <si>
    <t>NUEVOS SOCIOS</t>
  </si>
  <si>
    <t>TERESA HAMEL</t>
  </si>
  <si>
    <t>GASTOS REPRESENTACION</t>
  </si>
  <si>
    <t>APORTES SECH</t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</si>
  <si>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</si>
  <si>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</si>
  <si>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</si>
  <si>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</si>
  <si>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</si>
  <si>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</si>
  <si>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</si>
  <si>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</si>
  <si>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</si>
  <si>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</si>
  <si>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</si>
  <si>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</si>
  <si>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BCI CMPC</t>
  </si>
  <si>
    <t>CENA DÍA ESCRITOR</t>
  </si>
  <si>
    <t>CTA NO RECONOCIDA</t>
  </si>
  <si>
    <t>CENA DÍA DEL ESCRITOR</t>
  </si>
  <si>
    <t>GASTOS CONSUMOS FIJOS</t>
  </si>
  <si>
    <t>Gastos generales</t>
  </si>
  <si>
    <t>gastos legales</t>
  </si>
  <si>
    <t>Ferias</t>
  </si>
  <si>
    <t>ARRIENDO DEPTOS</t>
  </si>
  <si>
    <t>ESTADO DE SITUACIÓN AL 31 DE DICIEMBRE DE 2023</t>
  </si>
  <si>
    <t>ACTIVOS</t>
  </si>
  <si>
    <t>CAJA</t>
  </si>
  <si>
    <t>BANCO CTA CTE BANCO ESTADO</t>
  </si>
  <si>
    <t>TOTAL ACTIVO CIRCULANTE</t>
  </si>
  <si>
    <t>PASIVOS</t>
  </si>
  <si>
    <t>RETENCIONES POR PAGAR</t>
  </si>
  <si>
    <t>LEYES SOCIALES POR PAGAR</t>
  </si>
  <si>
    <t>TOTAL PASIVO CORTO PLAZO</t>
  </si>
  <si>
    <t>UTILIDAD EJERCICIO</t>
  </si>
  <si>
    <t>GASTOS GENERALES</t>
  </si>
  <si>
    <t>GASTOS DE REPRESENTACION</t>
  </si>
  <si>
    <t>GASTOS LEGALES</t>
  </si>
  <si>
    <t>CONCURSO TERESA HAMEL</t>
  </si>
  <si>
    <t>FERIAS</t>
  </si>
  <si>
    <t>CENA DÍA DE ESCRITOR</t>
  </si>
  <si>
    <t>OTRO GASTOS CONCURSOS</t>
  </si>
  <si>
    <t>CUOTAS SOCIALES</t>
  </si>
  <si>
    <t>APORTE TALLERES</t>
  </si>
  <si>
    <t>CENA DÍA DEL ESCRITOR/A</t>
  </si>
  <si>
    <t>CUENTAS NO RECONOCIDAS</t>
  </si>
  <si>
    <t>SUMAS IGUALES</t>
  </si>
  <si>
    <t>GASTOS NO RENDIDOS</t>
  </si>
  <si>
    <t>(+)INGRESOS 2023</t>
  </si>
  <si>
    <t>(-)FONDOS POR RENDIR</t>
  </si>
  <si>
    <t>SALDO CTA.CTE.</t>
  </si>
  <si>
    <t>SALDO CAJA</t>
  </si>
  <si>
    <t xml:space="preserve">TOTAL </t>
  </si>
  <si>
    <t>TOTAL</t>
  </si>
  <si>
    <t>DESGLOSE CUENTAS AL 31-12-2023</t>
  </si>
  <si>
    <t>INSCRIPCIONEs NVO. SOCIO*</t>
  </si>
  <si>
    <t>(-) EGRESOS 2023</t>
  </si>
  <si>
    <t>DATOS GENERALES</t>
  </si>
  <si>
    <t>(+)SALDO INICIAL*</t>
  </si>
  <si>
    <t>*AL 01-01-2023</t>
  </si>
  <si>
    <t>*Se inscribieron 72 nuevos socios, de los cuales 23 corresponden a la filial Valparaiso.</t>
  </si>
  <si>
    <t>SIN OBSERVACIONES</t>
  </si>
  <si>
    <t>INGRESOS DEL PERIODO COMPRENDIDO ENTRE 01 DE ENERO AL 31 DE DICIEMBRE DE 2023</t>
  </si>
  <si>
    <t>EGRESOS DEL PERIODO COMPRENDIDO ENTRE 01 DE ENERO AL 31 DE DICIEMBRE DE 2023</t>
  </si>
  <si>
    <t>TOTAL MENSUAL</t>
  </si>
  <si>
    <t>REMUNERACIÓN GESTION ACTIVIDADES</t>
  </si>
  <si>
    <t>REMUNERACIÓN POR ACTIVIDADES DESARROLLADAS</t>
  </si>
  <si>
    <t>REMUNERACIÓN POR LOGISTICA CASA SECH</t>
  </si>
  <si>
    <t>REMUNERACIÓN POR ADMINISTRACIÓN</t>
  </si>
  <si>
    <t>COTIZACIONES PREVISIONALES</t>
  </si>
  <si>
    <t>RETENCIONES DE SEGUNDA CATEGORIA</t>
  </si>
  <si>
    <t>GASTOS OPERACIONALES</t>
  </si>
  <si>
    <t>GASTOS PARTICIPACIÓN EN FERIAS</t>
  </si>
  <si>
    <t>TRADUCCIONES Y TRANSCRIPCIONES</t>
  </si>
  <si>
    <t>TALLERES ONLINE</t>
  </si>
  <si>
    <t>APORTE GENERACIÓN NN 80</t>
  </si>
  <si>
    <t>LIBROS SOCIOS POR VENTA EN FERIAS</t>
  </si>
  <si>
    <t>SEGUROS</t>
  </si>
  <si>
    <t>GASTOS NOTARIALES</t>
  </si>
  <si>
    <t>GASTOS DE REPRESENTACIÓN</t>
  </si>
  <si>
    <t>GASTOS MENORES NO IDENTIFICADOS</t>
  </si>
  <si>
    <t>PAGOS VENTA DE LIBROS SOCIOS A TRAVES DE PRO-LIBROS</t>
  </si>
  <si>
    <t>GASTOS COMPARATIVOS ENTRE 2022 Y 2023</t>
  </si>
  <si>
    <t>CREDENCIALES</t>
  </si>
  <si>
    <t>FINANCIAMIENTO PÚBLICO MCAP</t>
  </si>
  <si>
    <t>ARRIENDOS BIENES RAICES</t>
  </si>
  <si>
    <t>APORTE VOLUNTARIO USO DE SALAS</t>
  </si>
  <si>
    <t>FERIAS Y PRO-LIBRO</t>
  </si>
  <si>
    <t>ACCIONES CMPC</t>
  </si>
  <si>
    <t>INGRESOS COMPARATIVOS ENTRE 2022 Y 2023</t>
  </si>
  <si>
    <t>CUOTAS DE INCORPORACIÓN NUEVOS SOCIOS</t>
  </si>
  <si>
    <t>ARRIENDO DEPARTAMENTOS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</si>
  <si>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</si>
  <si>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</si>
  <si>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</si>
  <si>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</si>
  <si>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</si>
  <si>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</si>
  <si>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</si>
  <si>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</si>
  <si>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</si>
  <si>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</si>
  <si>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</si>
  <si>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</si>
  <si>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 xml:space="preserve"> ITEM 1</t>
  </si>
  <si>
    <t>ITEM</t>
  </si>
  <si>
    <t>VARIACION %</t>
  </si>
  <si>
    <t>*Gastos relacionados al Taller Escuela San Miguel</t>
  </si>
  <si>
    <t>**Gastos relacionados a los Diplomas 50 años y Sechito</t>
  </si>
  <si>
    <t>APORTES SECH*</t>
  </si>
  <si>
    <t>Otro gastos concursos**</t>
  </si>
  <si>
    <t>DETALLES RELACIONADOS A GASTOS CONCURSO TERESA HAMEL</t>
  </si>
  <si>
    <t>Premiación</t>
  </si>
  <si>
    <t>Jurado</t>
  </si>
  <si>
    <t>Libros</t>
  </si>
  <si>
    <t>NUEVOS SOCIOS CREDENCIALES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</si>
</sst>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2" fillId="0" borderId="1" xfId="0" applyNumberFormat="1" applyFont="1" applyBorder="1"/>
    <xf numFmtId="0" fontId="2" fillId="0" borderId="1" xfId="0" applyFont="1" applyBorder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0" fillId="0" borderId="1" xfId="0" applyBorder="1"/>
    <xf numFmtId="3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164" fontId="0" fillId="0" borderId="2" xfId="1" applyFont="1" applyBorder="1" applyAlignment="1">
      <alignment horizontal="center" vertical="center"/>
    </xf>
    <xf numFmtId="164" fontId="0" fillId="0" borderId="0" xfId="1" applyFont="1" applyBorder="1" applyAlignment="1">
      <alignment horizontal="center" vertical="center"/>
    </xf>
    <xf numFmtId="164" fontId="5" fillId="0" borderId="0" xfId="1" applyFont="1" applyBorder="1" applyAlignment="1">
      <alignment horizontal="center" vertical="center" wrapText="1"/>
    </xf>
    <xf numFmtId="164" fontId="0" fillId="0" borderId="3" xfId="1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3" fontId="2" fillId="0" borderId="5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6" fillId="0" borderId="0" xfId="0" applyNumberFormat="1" applyFont="1"/>
    <xf numFmtId="3" fontId="6" fillId="0" borderId="4" xfId="0" applyNumberFormat="1" applyFont="1" applyBorder="1"/>
    <xf numFmtId="3" fontId="6" fillId="0" borderId="5" xfId="0" applyNumberFormat="1" applyFont="1" applyBorder="1"/>
    <xf numFmtId="3" fontId="6" fillId="0" borderId="6" xfId="0" applyNumberFormat="1" applyFont="1" applyBorder="1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10" fontId="2" fillId="0" borderId="4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0" fillId="0" borderId="0" xfId="1" applyFont="1"/>
    <xf numFmtId="164" fontId="0" fillId="0" borderId="4" xfId="1" applyFont="1" applyBorder="1"/>
    <xf numFmtId="164" fontId="2" fillId="0" borderId="1" xfId="1" applyFont="1" applyBorder="1" applyAlignment="1">
      <alignment horizontal="right"/>
    </xf>
    <xf numFmtId="164" fontId="0" fillId="0" borderId="0" xfId="1" applyFont="1" applyAlignment="1">
      <alignment horizontal="right"/>
    </xf>
    <xf numFmtId="164" fontId="0" fillId="0" borderId="0" xfId="0" applyNumberFormat="1"/>
    <xf numFmtId="164" fontId="0" fillId="0" borderId="4" xfId="1" applyFont="1" applyBorder="1" applyAlignment="1">
      <alignment horizontal="right"/>
    </xf>
    <xf numFmtId="164" fontId="0" fillId="0" borderId="5" xfId="1" applyFont="1" applyBorder="1"/>
    <xf numFmtId="164" fontId="0" fillId="0" borderId="5" xfId="1" applyFont="1" applyBorder="1" applyAlignment="1">
      <alignment horizontal="right"/>
    </xf>
    <xf numFmtId="0" fontId="0" fillId="0" borderId="7" xfId="0" applyBorder="1"/>
    <xf numFmtId="164" fontId="0" fillId="0" borderId="7" xfId="1" applyFont="1" applyBorder="1"/>
    <xf numFmtId="164" fontId="0" fillId="0" borderId="7" xfId="1" applyFont="1" applyBorder="1" applyAlignment="1">
      <alignment horizontal="right"/>
    </xf>
    <xf numFmtId="164" fontId="2" fillId="0" borderId="7" xfId="1" applyFont="1" applyBorder="1"/>
    <xf numFmtId="164" fontId="2" fillId="0" borderId="4" xfId="1" applyFont="1" applyBorder="1"/>
    <xf numFmtId="164" fontId="2" fillId="0" borderId="5" xfId="1" applyFont="1" applyBorder="1"/>
    <xf numFmtId="164" fontId="2" fillId="0" borderId="0" xfId="1" applyFont="1"/>
    <xf numFmtId="10" fontId="2" fillId="0" borderId="7" xfId="2" applyNumberFormat="1" applyFont="1" applyBorder="1" applyAlignment="1">
      <alignment horizontal="center" vertical="center"/>
    </xf>
    <xf numFmtId="10" fontId="2" fillId="0" borderId="0" xfId="2" applyNumberFormat="1" applyFont="1" applyAlignment="1">
      <alignment horizontal="center" vertical="center"/>
    </xf>
    <xf numFmtId="10" fontId="2" fillId="0" borderId="4" xfId="2" applyNumberFormat="1" applyFont="1" applyBorder="1" applyAlignment="1">
      <alignment horizontal="center" vertical="center"/>
    </xf>
    <xf numFmtId="10" fontId="2" fillId="0" borderId="5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164" fontId="0" fillId="0" borderId="0" xfId="1" applyFont="1" applyFill="1" applyBorder="1" applyAlignment="1">
      <alignment horizontal="center" vertical="center"/>
    </xf>
    <xf numFmtId="164" fontId="0" fillId="0" borderId="3" xfId="1" applyFont="1" applyFill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3" fontId="0" fillId="0" borderId="0" xfId="0" applyNumberFormat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0" fontId="2" fillId="0" borderId="0" xfId="0" applyFont="1" applyAlignment="1">
      <alignment horizontal="right"/>
    </xf>
    <xf numFmtId="164" fontId="0" fillId="0" borderId="6" xfId="1" applyFont="1" applyBorder="1" applyAlignment="1">
      <alignment horizontal="right" vertical="center" wrapText="1"/>
    </xf>
    <xf numFmtId="164" fontId="0" fillId="0" borderId="4" xfId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/>
    </xf>
    <xf numFmtId="10" fontId="2" fillId="0" borderId="2" xfId="0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/>
    </xf>
    <xf numFmtId="10" fontId="2" fillId="0" borderId="6" xfId="2" applyNumberFormat="1" applyFont="1" applyBorder="1" applyAlignment="1">
      <alignment horizontal="center" vertical="center"/>
    </xf>
    <xf numFmtId="10" fontId="2" fillId="0" borderId="4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3" fontId="2" fillId="0" borderId="6" xfId="0" applyNumberFormat="1" applyFont="1" applyBorder="1" applyAlignment="1">
      <alignment horizontal="right" vertical="center"/>
    </xf>
    <xf numFmtId="164" fontId="2" fillId="0" borderId="6" xfId="1" applyFont="1" applyBorder="1" applyAlignment="1">
      <alignment horizontal="right" vertical="center"/>
    </xf>
    <xf numFmtId="164" fontId="2" fillId="0" borderId="4" xfId="1" applyFont="1" applyBorder="1" applyAlignment="1">
      <alignment horizontal="right" vertical="center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GASTOS COMPARATIVOS ENTRE 2022 Y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EEFF!$N$18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EEFF!$N$75:$N$85</c:f>
              <c:strCache>
                <c:ptCount val="11"/>
                <c:pt idx="0">
                  <c:v>ITEM 2</c:v>
                </c:pt>
                <c:pt idx="1">
                  <c:v>ITEM 3</c:v>
                </c:pt>
                <c:pt idx="2">
                  <c:v>ITEM 4</c:v>
                </c:pt>
                <c:pt idx="3">
                  <c:v>ITEM 5</c:v>
                </c:pt>
                <c:pt idx="4">
                  <c:v>ITEM 6</c:v>
                </c:pt>
                <c:pt idx="5">
                  <c:v>ITEM 7</c:v>
                </c:pt>
                <c:pt idx="6">
                  <c:v>ITEM 8</c:v>
                </c:pt>
                <c:pt idx="7">
                  <c:v>ITEM 9</c:v>
                </c:pt>
                <c:pt idx="8">
                  <c:v>ITEM 10</c:v>
                </c:pt>
                <c:pt idx="9">
                  <c:v>ITEM 11</c:v>
                </c:pt>
                <c:pt idx="10">
                  <c:v>ITEM 12</c:v>
                </c:pt>
              </c:strCache>
            </c:strRef>
          </c:cat>
          <c:val>
            <c:numRef>
              <c:f>EEFF!$O$75:$O$85</c:f>
              <c:numCache>
                <c:formatCode>General</c:formatCode>
                <c:ptCount val="11"/>
                <c:pt idx="0">
                  <c:v>1553384</c:v>
                </c:pt>
                <c:pt idx="1">
                  <c:v>886565</c:v>
                </c:pt>
                <c:pt idx="2">
                  <c:v>231680</c:v>
                </c:pt>
                <c:pt idx="3">
                  <c:v>139500</c:v>
                </c:pt>
                <c:pt idx="4">
                  <c:v>837804</c:v>
                </c:pt>
                <c:pt idx="5">
                  <c:v>46155</c:v>
                </c:pt>
                <c:pt idx="6">
                  <c:v>1944626</c:v>
                </c:pt>
                <c:pt idx="7">
                  <c:v>3523386</c:v>
                </c:pt>
                <c:pt idx="8">
                  <c:v>463635</c:v>
                </c:pt>
                <c:pt idx="9">
                  <c:v>1400000</c:v>
                </c:pt>
                <c:pt idx="10">
                  <c:v>180000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B-4A87-B985-48139C302F75}"/>
            </c:ext>
          </c:extLst>
        </c:ser>
        <c:ser>
          <c:idx val="1"/>
          <c:order val="1"/>
          <c:tx>
            <c:strRef>
              <c:f>EEFF!$Q$18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EEFF!$N$75:$N$85</c:f>
              <c:strCache>
                <c:ptCount val="11"/>
                <c:pt idx="0">
                  <c:v>ITEM 2</c:v>
                </c:pt>
                <c:pt idx="1">
                  <c:v>ITEM 3</c:v>
                </c:pt>
                <c:pt idx="2">
                  <c:v>ITEM 4</c:v>
                </c:pt>
                <c:pt idx="3">
                  <c:v>ITEM 5</c:v>
                </c:pt>
                <c:pt idx="4">
                  <c:v>ITEM 6</c:v>
                </c:pt>
                <c:pt idx="5">
                  <c:v>ITEM 7</c:v>
                </c:pt>
                <c:pt idx="6">
                  <c:v>ITEM 8</c:v>
                </c:pt>
                <c:pt idx="7">
                  <c:v>ITEM 9</c:v>
                </c:pt>
                <c:pt idx="8">
                  <c:v>ITEM 10</c:v>
                </c:pt>
                <c:pt idx="9">
                  <c:v>ITEM 11</c:v>
                </c:pt>
                <c:pt idx="10">
                  <c:v>ITEM 12</c:v>
                </c:pt>
              </c:strCache>
            </c:strRef>
          </c:cat>
          <c:val>
            <c:numRef>
              <c:f>EEFF!$P$75:$P$85</c:f>
              <c:numCache>
                <c:formatCode>General</c:formatCode>
                <c:ptCount val="11"/>
                <c:pt idx="0">
                  <c:v>1656177</c:v>
                </c:pt>
                <c:pt idx="1">
                  <c:v>1066767</c:v>
                </c:pt>
                <c:pt idx="2">
                  <c:v>279080</c:v>
                </c:pt>
                <c:pt idx="3">
                  <c:v>571698</c:v>
                </c:pt>
                <c:pt idx="4">
                  <c:v>1378822</c:v>
                </c:pt>
                <c:pt idx="5">
                  <c:v>119253</c:v>
                </c:pt>
                <c:pt idx="6">
                  <c:v>1649425</c:v>
                </c:pt>
                <c:pt idx="7">
                  <c:v>4849213</c:v>
                </c:pt>
                <c:pt idx="8">
                  <c:v>738986</c:v>
                </c:pt>
                <c:pt idx="9">
                  <c:v>1756000</c:v>
                </c:pt>
                <c:pt idx="10">
                  <c:v>150000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5B-4A87-B985-48139C302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1940528"/>
        <c:axId val="486779200"/>
      </c:barChart>
      <c:catAx>
        <c:axId val="49194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86779200"/>
        <c:crosses val="autoZero"/>
        <c:auto val="1"/>
        <c:lblAlgn val="ctr"/>
        <c:lblOffset val="100"/>
        <c:noMultiLvlLbl val="0"/>
      </c:catAx>
      <c:valAx>
        <c:axId val="486779200"/>
        <c:scaling>
          <c:orientation val="minMax"/>
          <c:max val="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9194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GASTOS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5BD7-4C0D-97D3-B908FFD865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BD7-4C0D-97D3-B908FFD865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BD7-4C0D-97D3-B908FFD865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BD7-4C0D-97D3-B908FFD8658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5BD7-4C0D-97D3-B908FFD8658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BD7-4C0D-97D3-B908FFD8658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BD7-4C0D-97D3-B908FFD8658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BD7-4C0D-97D3-B908FFD8658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5BD7-4C0D-97D3-B908FFD8658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BD7-4C0D-97D3-B908FFD8658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5BD7-4C0D-97D3-B908FFD8658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BD7-4C0D-97D3-B908FFD8658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BD7-4C0D-97D3-B908FFD8658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5BD7-4C0D-97D3-B908FFD8658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BD7-4C0D-97D3-B908FFD86580}"/>
              </c:ext>
            </c:extLst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E-5BD7-4C0D-97D3-B908FFD86580}"/>
                </c:ext>
              </c:extLst>
            </c:dLbl>
            <c:dLbl>
              <c:idx val="1"/>
              <c:layout>
                <c:manualLayout>
                  <c:x val="3.3482142857142842E-2"/>
                  <c:y val="0.12480499219968789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D7-4C0D-97D3-B908FFD86580}"/>
                </c:ext>
              </c:extLst>
            </c:dLbl>
            <c:dLbl>
              <c:idx val="2"/>
              <c:layout>
                <c:manualLayout>
                  <c:x val="-5.580357142857143E-3"/>
                  <c:y val="0.1066042641705668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D7-4C0D-97D3-B908FFD86580}"/>
                </c:ext>
              </c:extLst>
            </c:dLbl>
            <c:dLbl>
              <c:idx val="3"/>
              <c:layout>
                <c:manualLayout>
                  <c:x val="-2.7901785714285716E-2"/>
                  <c:y val="5.980239209568382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D7-4C0D-97D3-B908FFD86580}"/>
                </c:ext>
              </c:extLst>
            </c:dLbl>
            <c:dLbl>
              <c:idx val="4"/>
              <c:layout>
                <c:manualLayout>
                  <c:x val="-6.1383928571428568E-2"/>
                  <c:y val="0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D7-4C0D-97D3-B908FFD86580}"/>
                </c:ext>
              </c:extLst>
            </c:dLbl>
            <c:dLbl>
              <c:idx val="5"/>
              <c:layout>
                <c:manualLayout>
                  <c:x val="-7.9985119047619041E-2"/>
                  <c:y val="-7.8003120124804995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D7-4C0D-97D3-B908FFD86580}"/>
                </c:ext>
              </c:extLst>
            </c:dLbl>
            <c:dLbl>
              <c:idx val="6"/>
              <c:layout>
                <c:manualLayout>
                  <c:x val="-4.0922619047619048E-2"/>
                  <c:y val="-2.860114404576183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D7-4C0D-97D3-B908FFD86580}"/>
                </c:ext>
              </c:extLst>
            </c:dLbl>
            <c:dLbl>
              <c:idx val="7"/>
              <c:layout>
                <c:manualLayout>
                  <c:x val="1.8601190476190475E-3"/>
                  <c:y val="-5.460218408736349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D7-4C0D-97D3-B908FFD86580}"/>
                </c:ext>
              </c:extLst>
            </c:dLbl>
            <c:dLbl>
              <c:idx val="8"/>
              <c:layout>
                <c:manualLayout>
                  <c:x val="-7.9985119047619041E-2"/>
                  <c:y val="4.940197607904316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D7-4C0D-97D3-B908FFD86580}"/>
                </c:ext>
              </c:extLst>
            </c:dLbl>
            <c:dLbl>
              <c:idx val="9"/>
              <c:layout>
                <c:manualLayout>
                  <c:x val="-0.17485119047619047"/>
                  <c:y val="4.940197607904316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D7-4C0D-97D3-B908FFD86580}"/>
                </c:ext>
              </c:extLst>
            </c:dLbl>
            <c:dLbl>
              <c:idx val="10"/>
              <c:layout>
                <c:manualLayout>
                  <c:x val="-9.1145833333333329E-2"/>
                  <c:y val="-2.6001040041601785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BD7-4C0D-97D3-B908FFD86580}"/>
                </c:ext>
              </c:extLst>
            </c:dLbl>
            <c:dLbl>
              <c:idx val="1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5BD7-4C0D-97D3-B908FFD86580}"/>
                </c:ext>
              </c:extLst>
            </c:dLbl>
            <c:dLbl>
              <c:idx val="12"/>
              <c:layout>
                <c:manualLayout>
                  <c:x val="0.16183035714285721"/>
                  <c:y val="1.0400416016640653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BD7-4C0D-97D3-B908FFD86580}"/>
                </c:ext>
              </c:extLst>
            </c:dLbl>
            <c:dLbl>
              <c:idx val="13"/>
              <c:layout>
                <c:manualLayout>
                  <c:x val="0.31994047619047616"/>
                  <c:y val="1.560062402496098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BD7-4C0D-97D3-B908FFD86580}"/>
                </c:ext>
              </c:extLst>
            </c:dLbl>
            <c:dLbl>
              <c:idx val="14"/>
              <c:layout>
                <c:manualLayout>
                  <c:x val="0.34970238095238082"/>
                  <c:y val="0.15600624024960999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BD7-4C0D-97D3-B908FFD8658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EEFF!$N$91:$N$105</c:f>
              <c:strCache>
                <c:ptCount val="15"/>
                <c:pt idx="0">
                  <c:v>REMUNERACIONES</c:v>
                </c:pt>
                <c:pt idx="1">
                  <c:v>GASTOS CONSUMOS FIJOS</c:v>
                </c:pt>
                <c:pt idx="2">
                  <c:v>GASTOS GENERALES</c:v>
                </c:pt>
                <c:pt idx="3">
                  <c:v>GASTOS DE REPRESENTACION</c:v>
                </c:pt>
                <c:pt idx="4">
                  <c:v>GASTOS LEGALES</c:v>
                </c:pt>
                <c:pt idx="5">
                  <c:v>SEGUROS </c:v>
                </c:pt>
                <c:pt idx="6">
                  <c:v>CONTRIBUCIONES</c:v>
                </c:pt>
                <c:pt idx="7">
                  <c:v>REVISTA SIMPSON 7</c:v>
                </c:pt>
                <c:pt idx="8">
                  <c:v>CONCURSO TERESA HAMEL</c:v>
                </c:pt>
                <c:pt idx="9">
                  <c:v>FERIAS</c:v>
                </c:pt>
                <c:pt idx="10">
                  <c:v>CENA DÍA DE ESCRITOR</c:v>
                </c:pt>
                <c:pt idx="11">
                  <c:v>APORTES SECH</c:v>
                </c:pt>
                <c:pt idx="12">
                  <c:v>OTRO GASTOS CONCURSOS</c:v>
                </c:pt>
                <c:pt idx="13">
                  <c:v>GASTOS NO RENDIDOS</c:v>
                </c:pt>
                <c:pt idx="14">
                  <c:v>NUEVOS SOCIOS</c:v>
                </c:pt>
              </c:strCache>
            </c:strRef>
          </c:cat>
          <c:val>
            <c:numRef>
              <c:f>EEFF!$O$91:$O$105</c:f>
              <c:numCache>
                <c:formatCode>General</c:formatCode>
                <c:ptCount val="15"/>
                <c:pt idx="0">
                  <c:v>28206147</c:v>
                </c:pt>
                <c:pt idx="1">
                  <c:v>1656177</c:v>
                </c:pt>
                <c:pt idx="2">
                  <c:v>1066767</c:v>
                </c:pt>
                <c:pt idx="3">
                  <c:v>279080</c:v>
                </c:pt>
                <c:pt idx="4">
                  <c:v>571698</c:v>
                </c:pt>
                <c:pt idx="5">
                  <c:v>1378822</c:v>
                </c:pt>
                <c:pt idx="6">
                  <c:v>119253</c:v>
                </c:pt>
                <c:pt idx="7">
                  <c:v>1649425</c:v>
                </c:pt>
                <c:pt idx="8">
                  <c:v>4849213</c:v>
                </c:pt>
                <c:pt idx="9">
                  <c:v>738986</c:v>
                </c:pt>
                <c:pt idx="10">
                  <c:v>1756000</c:v>
                </c:pt>
                <c:pt idx="11">
                  <c:v>150000</c:v>
                </c:pt>
                <c:pt idx="12">
                  <c:v>264640</c:v>
                </c:pt>
                <c:pt idx="13">
                  <c:v>91552</c:v>
                </c:pt>
                <c:pt idx="14">
                  <c:v>794620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7-4C0D-97D3-B908FFD8658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INGRESOS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EEFF!$W$18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EEFF!$V$73:$V$81</c15:sqref>
                  </c15:fullRef>
                </c:ext>
              </c:extLst>
              <c:f>EEFF!$V$74:$V$81</c:f>
              <c:strCache>
                <c:ptCount val="8"/>
                <c:pt idx="0">
                  <c:v>ITEM 2</c:v>
                </c:pt>
                <c:pt idx="1">
                  <c:v>ITEM 3</c:v>
                </c:pt>
                <c:pt idx="2">
                  <c:v>ITEM 4</c:v>
                </c:pt>
                <c:pt idx="3">
                  <c:v>ITEM 5</c:v>
                </c:pt>
                <c:pt idx="4">
                  <c:v>ITEM 6</c:v>
                </c:pt>
                <c:pt idx="5">
                  <c:v>ITEM 7</c:v>
                </c:pt>
                <c:pt idx="6">
                  <c:v>ITEM 8</c:v>
                </c:pt>
                <c:pt idx="7">
                  <c:v>ITEM 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EEFF!$W$73:$W$81</c15:sqref>
                  </c15:fullRef>
                </c:ext>
              </c:extLst>
              <c:f>EEFF!$W$74:$W$81</c:f>
              <c:numCache>
                <c:formatCode>General</c:formatCode>
                <c:ptCount val="8"/>
                <c:pt idx="0">
                  <c:v>2680438</c:v>
                </c:pt>
                <c:pt idx="1">
                  <c:v>1029900</c:v>
                </c:pt>
                <c:pt idx="2">
                  <c:v>1953600</c:v>
                </c:pt>
                <c:pt idx="3">
                  <c:v>7696564</c:v>
                </c:pt>
                <c:pt idx="4">
                  <c:v>60908</c:v>
                </c:pt>
                <c:pt idx="5">
                  <c:v>1503927</c:v>
                </c:pt>
                <c:pt idx="6">
                  <c:v>1350000</c:v>
                </c:pt>
                <c:pt idx="7">
                  <c:v>362316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8-4B97-91EE-0A8528E7E9F8}"/>
            </c:ext>
          </c:extLst>
        </c:ser>
        <c:ser>
          <c:idx val="1"/>
          <c:order val="1"/>
          <c:tx>
            <c:strRef>
              <c:f>EEFF!$Z$18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EEFF!$V$73:$V$81</c15:sqref>
                  </c15:fullRef>
                </c:ext>
              </c:extLst>
              <c:f>EEFF!$V$74:$V$81</c:f>
              <c:strCache>
                <c:ptCount val="8"/>
                <c:pt idx="0">
                  <c:v>ITEM 2</c:v>
                </c:pt>
                <c:pt idx="1">
                  <c:v>ITEM 3</c:v>
                </c:pt>
                <c:pt idx="2">
                  <c:v>ITEM 4</c:v>
                </c:pt>
                <c:pt idx="3">
                  <c:v>ITEM 5</c:v>
                </c:pt>
                <c:pt idx="4">
                  <c:v>ITEM 6</c:v>
                </c:pt>
                <c:pt idx="5">
                  <c:v>ITEM 7</c:v>
                </c:pt>
                <c:pt idx="6">
                  <c:v>ITEM 8</c:v>
                </c:pt>
                <c:pt idx="7">
                  <c:v>ITEM 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EEFF!$X$73:$X$81</c15:sqref>
                  </c15:fullRef>
                </c:ext>
              </c:extLst>
              <c:f>EEFF!$X$74:$X$81</c:f>
              <c:numCache>
                <c:formatCode>General</c:formatCode>
                <c:ptCount val="8"/>
                <c:pt idx="0">
                  <c:v>2229700</c:v>
                </c:pt>
                <c:pt idx="1">
                  <c:v>1728000</c:v>
                </c:pt>
                <c:pt idx="2">
                  <c:v>2528700</c:v>
                </c:pt>
                <c:pt idx="3">
                  <c:v>8776680</c:v>
                </c:pt>
                <c:pt idx="4">
                  <c:v>145000</c:v>
                </c:pt>
                <c:pt idx="5">
                  <c:v>475673</c:v>
                </c:pt>
                <c:pt idx="6">
                  <c:v>1185000</c:v>
                </c:pt>
                <c:pt idx="7">
                  <c:v>112660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88-4B97-91EE-0A8528E7E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319448"/>
        <c:axId val="479317288"/>
      </c:barChart>
      <c:catAx>
        <c:axId val="47931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79317288"/>
        <c:crosses val="autoZero"/>
        <c:auto val="1"/>
        <c:lblAlgn val="ctr"/>
        <c:lblOffset val="100"/>
        <c:noMultiLvlLbl val="0"/>
      </c:catAx>
      <c:valAx>
        <c:axId val="479317288"/>
        <c:scaling>
          <c:orientation val="minMax"/>
          <c:max val="9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79319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F78-441F-9299-2ED05E0824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F78-441F-9299-2ED05E0824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F78-441F-9299-2ED05E0824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F78-441F-9299-2ED05E0824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F78-441F-9299-2ED05E0824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5F78-441F-9299-2ED05E08246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F78-441F-9299-2ED05E08246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5F78-441F-9299-2ED05E08246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F78-441F-9299-2ED05E08246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5F78-441F-9299-2ED05E08246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F78-441F-9299-2ED05E08246C}"/>
              </c:ext>
            </c:extLst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F78-441F-9299-2ED05E08246C}"/>
                </c:ext>
              </c:extLst>
            </c:dLbl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5F78-441F-9299-2ED05E08246C}"/>
                </c:ext>
              </c:extLst>
            </c:dLbl>
            <c:dLbl>
              <c:idx val="2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F78-441F-9299-2ED05E08246C}"/>
                </c:ext>
              </c:extLst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5F78-441F-9299-2ED05E08246C}"/>
                </c:ext>
              </c:extLst>
            </c:dLbl>
            <c:dLbl>
              <c:idx val="4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F78-441F-9299-2ED05E08246C}"/>
                </c:ext>
              </c:extLst>
            </c:dLbl>
            <c:dLbl>
              <c:idx val="5"/>
              <c:layout>
                <c:manualLayout>
                  <c:x val="-3.0789825970548888E-2"/>
                  <c:y val="0.17901234567901234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78-441F-9299-2ED05E08246C}"/>
                </c:ext>
              </c:extLst>
            </c:dLbl>
            <c:dLbl>
              <c:idx val="6"/>
              <c:layout>
                <c:manualLayout>
                  <c:x val="-0.12851405622489959"/>
                  <c:y val="0.2067901234567901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78-441F-9299-2ED05E08246C}"/>
                </c:ext>
              </c:extLst>
            </c:dLbl>
            <c:dLbl>
              <c:idx val="7"/>
              <c:layout>
                <c:manualLayout>
                  <c:x val="-0.11244979919678715"/>
                  <c:y val="0.10493827160493827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F78-441F-9299-2ED05E08246C}"/>
                </c:ext>
              </c:extLst>
            </c:dLbl>
            <c:dLbl>
              <c:idx val="8"/>
              <c:layout>
                <c:manualLayout>
                  <c:x val="-8.9692101740294558E-2"/>
                  <c:y val="9.2592592592592587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78-441F-9299-2ED05E08246C}"/>
                </c:ext>
              </c:extLst>
            </c:dLbl>
            <c:dLbl>
              <c:idx val="9"/>
              <c:layout>
                <c:manualLayout>
                  <c:x val="3.2128514056224799E-2"/>
                  <c:y val="-1.4145927120022215E-17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F78-441F-9299-2ED05E08246C}"/>
                </c:ext>
              </c:extLst>
            </c:dLbl>
            <c:dLbl>
              <c:idx val="10"/>
              <c:layout>
                <c:manualLayout>
                  <c:x val="0.1994645247657296"/>
                  <c:y val="5.246913580246910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78-441F-9299-2ED05E08246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EEFF!$Z$19:$Z$29</c:f>
              <c:strCache>
                <c:ptCount val="11"/>
                <c:pt idx="0">
                  <c:v>APORTE MCAP</c:v>
                </c:pt>
                <c:pt idx="1">
                  <c:v>CUOTA SOCIAL</c:v>
                </c:pt>
                <c:pt idx="2">
                  <c:v>CUOTAS DE INCORPORACIÓN NUEVOS SOCIOS</c:v>
                </c:pt>
                <c:pt idx="4">
                  <c:v>APORTE VOLUNTARIO USO DE SALAS</c:v>
                </c:pt>
                <c:pt idx="5">
                  <c:v>ARRIENDOS BIENES RAICES</c:v>
                </c:pt>
                <c:pt idx="6">
                  <c:v>APORTE TALLERES</c:v>
                </c:pt>
                <c:pt idx="7">
                  <c:v>FERIAS Y PRO-LIBRO</c:v>
                </c:pt>
                <c:pt idx="8">
                  <c:v>CENA DÍA DEL ESCRITOR</c:v>
                </c:pt>
                <c:pt idx="9">
                  <c:v>ACCIONES CMPC</c:v>
                </c:pt>
                <c:pt idx="10">
                  <c:v>CUENTAS NO RECONOCIDAS</c:v>
                </c:pt>
              </c:strCache>
            </c:strRef>
          </c:cat>
          <c:val>
            <c:numRef>
              <c:f>EEFF!$AA$19:$AA$29</c:f>
              <c:numCache>
                <c:formatCode>_(* #,##0_);_(* \(#,##0\);_(* "-"_);_(@_)</c:formatCode>
                <c:ptCount val="11"/>
                <c:pt idx="0">
                  <c:v>25269000</c:v>
                </c:pt>
                <c:pt idx="1">
                  <c:v>2229700</c:v>
                </c:pt>
                <c:pt idx="2">
                  <c:v>1728000</c:v>
                </c:pt>
                <c:pt idx="4">
                  <c:v>2528700</c:v>
                </c:pt>
                <c:pt idx="5">
                  <c:v>8776680</c:v>
                </c:pt>
                <c:pt idx="6">
                  <c:v>145000</c:v>
                </c:pt>
                <c:pt idx="7">
                  <c:v>475673</c:v>
                </c:pt>
                <c:pt idx="8">
                  <c:v>1185000</c:v>
                </c:pt>
                <c:pt idx="9">
                  <c:v>112660</c:v>
                </c:pt>
                <c:pt idx="10">
                  <c:v>45000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8-441F-9299-2ED05E08246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</xdr:colOff>
      <xdr:row>42</xdr:row>
      <xdr:rowOff>15240</xdr:rowOff>
    </xdr:from>
    <xdr:to>
      <xdr:col>17</xdr:col>
      <xdr:colOff>784860</xdr:colOff>
      <xdr:row>65</xdr:row>
      <xdr:rowOff>175260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3BFDB8F-6FC5-FE3F-A951-A984F98F05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66</xdr:row>
      <xdr:rowOff>167640</xdr:rowOff>
    </xdr:from>
    <xdr:to>
      <xdr:col>18</xdr:col>
      <xdr:colOff>0</xdr:colOff>
      <xdr:row>93</xdr:row>
      <xdr:rowOff>114300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769B9A0-A9D3-AE3C-97E1-A152B46DE5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22860</xdr:colOff>
      <xdr:row>30</xdr:row>
      <xdr:rowOff>68580</xdr:rowOff>
    </xdr:from>
    <xdr:to>
      <xdr:col>28</xdr:col>
      <xdr:colOff>22860</xdr:colOff>
      <xdr:row>53</xdr:row>
      <xdr:rowOff>30480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298D6B-8D09-DE39-4F92-4AF4D5E3CD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99060</xdr:colOff>
      <xdr:row>53</xdr:row>
      <xdr:rowOff>144780</xdr:rowOff>
    </xdr:from>
    <xdr:to>
      <xdr:col>28</xdr:col>
      <xdr:colOff>114300</xdr:colOff>
      <xdr:row>76</xdr:row>
      <xdr:rowOff>53340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0537908-C4CD-342C-68EC-DBAD3047CE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F6B01-EA91-4AAE-8ED9-DD21D80712FE}">
  <dimension ref="B2:N34"/>
  <sheetViews>
    <sheetView showGridLines="0" topLeftCell="A4" workbookViewId="0">
      <selection activeCell="M6" sqref="M6"/>
    </sheetView>
  </sheetViews>
  <sheetFormatPr baseColWidth="10" defaultRowHeight="14.4" x14ac:dyDescent="0.3"/>
  <cols>
    <col min="3" max="3" width="17.109375" customWidth="1"/>
    <col min="4" max="4" width="17.88671875" customWidth="1"/>
    <col min="5" max="5" width="23.5546875" customWidth="1"/>
    <col min="6" max="6" width="16.88671875" customWidth="1"/>
    <col min="7" max="7" width="16.77734375" customWidth="1"/>
    <col min="8" max="8" width="14.109375" customWidth="1"/>
    <col min="9" max="9" width="15.33203125" customWidth="1"/>
    <col min="10" max="10" width="19.21875" customWidth="1"/>
    <col min="11" max="11" width="14.21875" bestFit="1" customWidth="1"/>
  </cols>
  <sheetData>
    <row r="2" spans="2:11" x14ac:dyDescent="0.3">
      <c r="B2" s="2" t="s">
        <v>0</v>
      </c>
    </row>
    <row r="3" spans="2:11" ht="15" thickBot="1" x14ac:dyDescent="0.35"/>
    <row r="4" spans="2:11" ht="15" thickBot="1" x14ac:dyDescent="0.35">
      <c r="B4" s="79" t="s">
        <v>74</v>
      </c>
      <c r="C4" s="79"/>
      <c r="D4" s="79"/>
      <c r="E4" s="79"/>
      <c r="F4" s="79"/>
      <c r="G4" s="79"/>
      <c r="H4" s="79"/>
      <c r="I4" s="79"/>
      <c r="J4" s="79"/>
      <c r="K4" s="79"/>
    </row>
    <row r="5" spans="2:11" ht="15" thickBot="1" x14ac:dyDescent="0.35"/>
    <row r="6" spans="2:11" ht="15" thickBot="1" x14ac:dyDescent="0.35">
      <c r="B6" s="3" t="s">
        <v>6</v>
      </c>
      <c r="C6" s="3" t="s">
        <v>1</v>
      </c>
      <c r="D6" s="3" t="s">
        <v>2</v>
      </c>
      <c r="E6" s="3" t="s">
        <v>67</v>
      </c>
      <c r="F6" s="3" t="s">
        <v>3</v>
      </c>
      <c r="G6" s="3" t="s">
        <v>36</v>
      </c>
      <c r="H6" s="3" t="s">
        <v>7</v>
      </c>
      <c r="I6" s="3" t="s">
        <v>4</v>
      </c>
      <c r="J6" s="3" t="s">
        <v>5</v>
      </c>
      <c r="K6" s="3" t="s">
        <v>76</v>
      </c>
    </row>
    <row r="7" spans="2:11" x14ac:dyDescent="0.3">
      <c r="B7" s="6" t="s">
        <v>16</v>
      </c>
      <c r="C7" s="5"/>
      <c r="D7" s="5">
        <v>261600</v>
      </c>
      <c r="E7" s="5">
        <v>288000</v>
      </c>
      <c r="F7" s="5">
        <v>126700</v>
      </c>
      <c r="G7" s="5">
        <v>710640</v>
      </c>
      <c r="H7" s="5">
        <v>25000</v>
      </c>
      <c r="I7" s="5"/>
      <c r="J7" s="4" t="s">
        <v>73</v>
      </c>
      <c r="K7" s="15">
        <f>SUM(C7:J7)</f>
        <v>1411940</v>
      </c>
    </row>
    <row r="8" spans="2:11" x14ac:dyDescent="0.3">
      <c r="B8" s="6" t="s">
        <v>17</v>
      </c>
      <c r="C8" s="5"/>
      <c r="D8" s="5">
        <v>31500</v>
      </c>
      <c r="E8" s="5"/>
      <c r="F8" s="5">
        <v>25000</v>
      </c>
      <c r="G8" s="5">
        <v>764640</v>
      </c>
      <c r="H8" s="5"/>
      <c r="I8" s="5"/>
      <c r="J8" s="4" t="s">
        <v>73</v>
      </c>
      <c r="K8" s="15">
        <f t="shared" ref="K8:K18" si="0">SUM(C8:J8)</f>
        <v>821140</v>
      </c>
    </row>
    <row r="9" spans="2:11" x14ac:dyDescent="0.3">
      <c r="B9" s="6" t="s">
        <v>18</v>
      </c>
      <c r="C9" s="5"/>
      <c r="D9" s="5">
        <v>173300</v>
      </c>
      <c r="E9" s="5">
        <v>24000</v>
      </c>
      <c r="F9" s="5">
        <v>197000</v>
      </c>
      <c r="G9" s="5">
        <v>764640</v>
      </c>
      <c r="H9" s="5">
        <v>15000</v>
      </c>
      <c r="I9" s="5"/>
      <c r="J9" s="4" t="s">
        <v>73</v>
      </c>
      <c r="K9" s="15">
        <f t="shared" si="0"/>
        <v>1173940</v>
      </c>
    </row>
    <row r="10" spans="2:11" x14ac:dyDescent="0.3">
      <c r="B10" s="6" t="s">
        <v>19</v>
      </c>
      <c r="C10" s="5">
        <v>12634500</v>
      </c>
      <c r="D10" s="5">
        <v>129400</v>
      </c>
      <c r="E10" s="5">
        <v>96000</v>
      </c>
      <c r="F10" s="5">
        <v>135000</v>
      </c>
      <c r="G10" s="5">
        <v>710640</v>
      </c>
      <c r="H10" s="5">
        <v>19000</v>
      </c>
      <c r="I10" s="5"/>
      <c r="J10" s="4" t="s">
        <v>73</v>
      </c>
      <c r="K10" s="15">
        <f t="shared" si="0"/>
        <v>13724540</v>
      </c>
    </row>
    <row r="11" spans="2:11" x14ac:dyDescent="0.3">
      <c r="B11" s="6" t="s">
        <v>20</v>
      </c>
      <c r="C11" s="5"/>
      <c r="D11" s="5">
        <v>105000</v>
      </c>
      <c r="E11" s="5">
        <v>144000</v>
      </c>
      <c r="F11" s="5">
        <v>310000</v>
      </c>
      <c r="G11" s="5">
        <v>710640</v>
      </c>
      <c r="H11" s="5">
        <v>14000</v>
      </c>
      <c r="I11" s="5">
        <v>112660</v>
      </c>
      <c r="J11" s="4" t="s">
        <v>28</v>
      </c>
      <c r="K11" s="15">
        <f t="shared" si="0"/>
        <v>1396300</v>
      </c>
    </row>
    <row r="12" spans="2:11" x14ac:dyDescent="0.3">
      <c r="B12" s="6" t="s">
        <v>21</v>
      </c>
      <c r="C12" s="5"/>
      <c r="D12" s="5">
        <v>306500</v>
      </c>
      <c r="E12" s="5">
        <v>144000</v>
      </c>
      <c r="F12" s="5">
        <v>200000</v>
      </c>
      <c r="G12" s="5">
        <v>721920</v>
      </c>
      <c r="H12" s="5">
        <v>28000</v>
      </c>
      <c r="I12" s="5"/>
      <c r="J12" s="4" t="s">
        <v>73</v>
      </c>
      <c r="K12" s="15">
        <f t="shared" si="0"/>
        <v>1400420</v>
      </c>
    </row>
    <row r="13" spans="2:11" x14ac:dyDescent="0.3">
      <c r="B13" s="6" t="s">
        <v>22</v>
      </c>
      <c r="C13" s="5"/>
      <c r="D13" s="5">
        <v>169300</v>
      </c>
      <c r="E13" s="5">
        <v>24000</v>
      </c>
      <c r="F13" s="5">
        <v>195000</v>
      </c>
      <c r="G13" s="5">
        <v>731320</v>
      </c>
      <c r="H13" s="5">
        <v>14000</v>
      </c>
      <c r="I13" s="5">
        <v>475673</v>
      </c>
      <c r="J13" s="4" t="s">
        <v>51</v>
      </c>
      <c r="K13" s="15">
        <f t="shared" si="0"/>
        <v>1609293</v>
      </c>
    </row>
    <row r="14" spans="2:11" x14ac:dyDescent="0.3">
      <c r="B14" s="6" t="s">
        <v>23</v>
      </c>
      <c r="C14" s="5"/>
      <c r="D14" s="5">
        <v>158200</v>
      </c>
      <c r="E14" s="5">
        <v>192000</v>
      </c>
      <c r="F14" s="5">
        <v>290000</v>
      </c>
      <c r="G14" s="5">
        <v>731320</v>
      </c>
      <c r="H14" s="5">
        <v>15000</v>
      </c>
      <c r="I14" s="5"/>
      <c r="J14" s="4" t="s">
        <v>73</v>
      </c>
      <c r="K14" s="15">
        <f t="shared" si="0"/>
        <v>1386520</v>
      </c>
    </row>
    <row r="15" spans="2:11" x14ac:dyDescent="0.3">
      <c r="B15" s="6" t="s">
        <v>24</v>
      </c>
      <c r="C15" s="5">
        <v>12634500</v>
      </c>
      <c r="D15" s="5">
        <v>189900</v>
      </c>
      <c r="E15" s="5">
        <v>192000</v>
      </c>
      <c r="F15" s="5">
        <v>200000</v>
      </c>
      <c r="G15" s="5">
        <v>731320</v>
      </c>
      <c r="H15" s="5"/>
      <c r="I15" s="5"/>
      <c r="J15" s="4" t="s">
        <v>73</v>
      </c>
      <c r="K15" s="15">
        <f t="shared" si="0"/>
        <v>13947720</v>
      </c>
    </row>
    <row r="16" spans="2:11" x14ac:dyDescent="0.3">
      <c r="B16" s="6" t="s">
        <v>25</v>
      </c>
      <c r="C16" s="5"/>
      <c r="D16" s="5">
        <v>125800</v>
      </c>
      <c r="E16" s="5">
        <v>240000</v>
      </c>
      <c r="F16" s="5">
        <v>120000</v>
      </c>
      <c r="G16" s="5">
        <v>731320</v>
      </c>
      <c r="H16" s="5"/>
      <c r="I16" s="5"/>
      <c r="J16" s="4" t="s">
        <v>73</v>
      </c>
      <c r="K16" s="15">
        <f t="shared" si="0"/>
        <v>1217120</v>
      </c>
    </row>
    <row r="17" spans="2:14" x14ac:dyDescent="0.3">
      <c r="B17" s="6" t="s">
        <v>26</v>
      </c>
      <c r="C17" s="5"/>
      <c r="D17" s="5">
        <v>358200</v>
      </c>
      <c r="E17" s="5">
        <v>240000</v>
      </c>
      <c r="F17" s="5">
        <v>615000</v>
      </c>
      <c r="G17" s="5">
        <v>731320</v>
      </c>
      <c r="H17" s="5"/>
      <c r="I17" s="5">
        <v>45000</v>
      </c>
      <c r="J17" s="4" t="s">
        <v>30</v>
      </c>
      <c r="K17" s="15">
        <f t="shared" si="0"/>
        <v>1989520</v>
      </c>
    </row>
    <row r="18" spans="2:14" ht="15" thickBot="1" x14ac:dyDescent="0.35">
      <c r="B18" s="6" t="s">
        <v>27</v>
      </c>
      <c r="C18" s="5"/>
      <c r="D18" s="5">
        <v>221000</v>
      </c>
      <c r="E18" s="5">
        <v>144000</v>
      </c>
      <c r="F18" s="5">
        <v>115000</v>
      </c>
      <c r="G18" s="5">
        <v>736960</v>
      </c>
      <c r="H18" s="5">
        <v>15000</v>
      </c>
      <c r="I18" s="5">
        <v>1185000</v>
      </c>
      <c r="J18" s="4" t="s">
        <v>29</v>
      </c>
      <c r="K18" s="15">
        <f t="shared" si="0"/>
        <v>2416960</v>
      </c>
    </row>
    <row r="19" spans="2:14" ht="15" thickBot="1" x14ac:dyDescent="0.35">
      <c r="B19" s="8"/>
      <c r="C19" s="7">
        <f t="shared" ref="C19:I19" si="1">SUM(C7:C18)</f>
        <v>25269000</v>
      </c>
      <c r="D19" s="7">
        <f t="shared" si="1"/>
        <v>2229700</v>
      </c>
      <c r="E19" s="7">
        <f t="shared" si="1"/>
        <v>1728000</v>
      </c>
      <c r="F19" s="7">
        <f t="shared" si="1"/>
        <v>2528700</v>
      </c>
      <c r="G19" s="7">
        <f t="shared" si="1"/>
        <v>8776680</v>
      </c>
      <c r="H19" s="7">
        <f t="shared" si="1"/>
        <v>145000</v>
      </c>
      <c r="I19" s="7">
        <f t="shared" si="1"/>
        <v>1818333</v>
      </c>
      <c r="J19" s="8"/>
      <c r="K19" s="24">
        <f>SUM(K7:K18)</f>
        <v>42495413</v>
      </c>
    </row>
    <row r="20" spans="2:14" x14ac:dyDescent="0.3">
      <c r="B20" s="23" t="s">
        <v>72</v>
      </c>
    </row>
    <row r="21" spans="2:14" x14ac:dyDescent="0.3">
      <c r="B21" s="6"/>
      <c r="K21" s="1"/>
    </row>
    <row r="22" spans="2:14" ht="15" thickBot="1" x14ac:dyDescent="0.35"/>
    <row r="23" spans="2:14" ht="15" thickBot="1" x14ac:dyDescent="0.35">
      <c r="B23" s="2"/>
      <c r="C23" s="82" t="s">
        <v>69</v>
      </c>
      <c r="D23" s="82"/>
      <c r="E23" s="82"/>
      <c r="F23" s="19"/>
      <c r="G23" s="10" t="s">
        <v>66</v>
      </c>
      <c r="H23" s="21"/>
      <c r="L23" s="1"/>
    </row>
    <row r="24" spans="2:14" x14ac:dyDescent="0.3">
      <c r="C24" s="16" t="s">
        <v>70</v>
      </c>
      <c r="D24" s="25">
        <v>6386152</v>
      </c>
      <c r="E24" s="80">
        <f>SUM(D24:D25)</f>
        <v>48881565</v>
      </c>
      <c r="F24" s="15"/>
      <c r="G24" t="s">
        <v>62</v>
      </c>
      <c r="H24" s="22">
        <v>5238258</v>
      </c>
      <c r="N24" s="1"/>
    </row>
    <row r="25" spans="2:14" ht="15" thickBot="1" x14ac:dyDescent="0.35">
      <c r="C25" s="17" t="s">
        <v>60</v>
      </c>
      <c r="D25" s="26">
        <v>42495413</v>
      </c>
      <c r="E25" s="81"/>
      <c r="F25" s="15"/>
      <c r="G25" t="s">
        <v>63</v>
      </c>
      <c r="H25" s="22">
        <v>70927</v>
      </c>
      <c r="L25" s="1"/>
    </row>
    <row r="26" spans="2:14" ht="15" thickBot="1" x14ac:dyDescent="0.35">
      <c r="C26" s="11" t="s">
        <v>68</v>
      </c>
      <c r="D26" s="27">
        <v>43480828</v>
      </c>
      <c r="E26" s="83">
        <f>SUM(D26:D27)</f>
        <v>43572380</v>
      </c>
      <c r="F26" s="15"/>
      <c r="G26" s="10" t="s">
        <v>64</v>
      </c>
      <c r="H26" s="14">
        <f>SUM(H24:H25)</f>
        <v>5309185</v>
      </c>
    </row>
    <row r="27" spans="2:14" ht="15" thickBot="1" x14ac:dyDescent="0.35">
      <c r="C27" s="12" t="s">
        <v>61</v>
      </c>
      <c r="D27" s="27">
        <v>91552</v>
      </c>
      <c r="E27" s="83"/>
      <c r="F27" s="15"/>
    </row>
    <row r="28" spans="2:14" ht="15" thickBot="1" x14ac:dyDescent="0.35">
      <c r="C28" s="10"/>
      <c r="D28" s="28" t="s">
        <v>65</v>
      </c>
      <c r="E28" s="24">
        <f>D24+D25-D26-D27</f>
        <v>5309185</v>
      </c>
      <c r="F28" s="20"/>
      <c r="M28" s="1"/>
    </row>
    <row r="29" spans="2:14" x14ac:dyDescent="0.3">
      <c r="C29" t="s">
        <v>71</v>
      </c>
    </row>
    <row r="34" spans="4:4" x14ac:dyDescent="0.3">
      <c r="D34" s="13"/>
    </row>
  </sheetData>
  <mergeCells count="4">
    <mergeCell ref="B4:K4"/>
    <mergeCell ref="E24:E25"/>
    <mergeCell ref="C23:E23"/>
    <mergeCell ref="E26:E27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3D4E7-FBF4-460A-A343-D96EBAFDFA55}">
  <dimension ref="B2:R31"/>
  <sheetViews>
    <sheetView showGridLines="0" topLeftCell="A4" zoomScale="83" zoomScaleNormal="83" workbookViewId="0">
      <selection activeCell="H30" sqref="H30"/>
    </sheetView>
  </sheetViews>
  <sheetFormatPr baseColWidth="10" defaultRowHeight="14.4" x14ac:dyDescent="0.3"/>
  <cols>
    <col min="3" max="3" width="15.5546875" customWidth="1"/>
    <col min="4" max="16" width="14.77734375" customWidth="1"/>
    <col min="17" max="17" width="11.33203125" customWidth="1"/>
  </cols>
  <sheetData>
    <row r="2" spans="2:18" ht="15" thickBot="1" x14ac:dyDescent="0.35"/>
    <row r="3" spans="2:18" ht="15" thickBot="1" x14ac:dyDescent="0.35">
      <c r="B3" s="79" t="s">
        <v>75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2:18" ht="4.8" customHeight="1" thickBot="1" x14ac:dyDescent="0.35"/>
    <row r="5" spans="2:18" s="4" customFormat="1" ht="29.4" customHeight="1" thickBot="1" x14ac:dyDescent="0.35">
      <c r="B5" s="29" t="s">
        <v>6</v>
      </c>
      <c r="C5" s="29" t="s">
        <v>8</v>
      </c>
      <c r="D5" s="29" t="s">
        <v>32</v>
      </c>
      <c r="E5" s="29" t="s">
        <v>9</v>
      </c>
      <c r="F5" s="29" t="s">
        <v>10</v>
      </c>
      <c r="G5" s="29" t="s">
        <v>11</v>
      </c>
      <c r="H5" s="29" t="s">
        <v>127</v>
      </c>
      <c r="I5" s="29" t="s">
        <v>13</v>
      </c>
      <c r="J5" s="29" t="s">
        <v>14</v>
      </c>
      <c r="K5" s="29" t="s">
        <v>33</v>
      </c>
      <c r="L5" s="29" t="s">
        <v>31</v>
      </c>
      <c r="M5" s="29" t="s">
        <v>35</v>
      </c>
      <c r="N5" s="29" t="s">
        <v>121</v>
      </c>
      <c r="O5" s="29" t="s">
        <v>34</v>
      </c>
      <c r="P5" s="29" t="s">
        <v>122</v>
      </c>
      <c r="Q5" s="78" t="s">
        <v>76</v>
      </c>
    </row>
    <row r="6" spans="2:18" x14ac:dyDescent="0.3">
      <c r="B6" s="30" t="s">
        <v>16</v>
      </c>
      <c r="C6" s="32">
        <v>1897968</v>
      </c>
      <c r="D6" s="32">
        <v>148085</v>
      </c>
      <c r="E6" s="32"/>
      <c r="F6" s="32"/>
      <c r="G6" s="32"/>
      <c r="H6" s="32"/>
      <c r="I6" s="32">
        <v>574713</v>
      </c>
      <c r="J6" s="32"/>
      <c r="K6" s="32">
        <v>75770</v>
      </c>
      <c r="L6" s="32">
        <v>700000</v>
      </c>
      <c r="M6" s="32">
        <v>61383</v>
      </c>
      <c r="N6" s="32"/>
      <c r="O6" s="32">
        <v>118198</v>
      </c>
      <c r="P6" s="32"/>
      <c r="Q6" s="5">
        <f>SUM(C6:P6)</f>
        <v>3576117</v>
      </c>
      <c r="R6" s="1"/>
    </row>
    <row r="7" spans="2:18" x14ac:dyDescent="0.3">
      <c r="B7" t="s">
        <v>17</v>
      </c>
      <c r="C7" s="33">
        <v>2294515</v>
      </c>
      <c r="D7" s="33">
        <v>108085</v>
      </c>
      <c r="E7" s="33"/>
      <c r="F7" s="33"/>
      <c r="G7" s="33"/>
      <c r="H7" s="33">
        <v>64260</v>
      </c>
      <c r="I7" s="33"/>
      <c r="J7" s="33"/>
      <c r="K7" s="33"/>
      <c r="L7" s="33"/>
      <c r="M7" s="33">
        <v>547464</v>
      </c>
      <c r="N7" s="33"/>
      <c r="O7" s="33">
        <v>31500</v>
      </c>
      <c r="P7" s="33"/>
      <c r="Q7" s="5">
        <f t="shared" ref="Q7:Q18" si="0">SUM(C7:P7)</f>
        <v>3045824</v>
      </c>
      <c r="R7" s="1"/>
    </row>
    <row r="8" spans="2:18" x14ac:dyDescent="0.3">
      <c r="B8" t="s">
        <v>18</v>
      </c>
      <c r="C8" s="33">
        <v>2064630</v>
      </c>
      <c r="D8" s="33">
        <v>101253</v>
      </c>
      <c r="E8" s="33"/>
      <c r="F8" s="33"/>
      <c r="G8" s="34">
        <v>287356</v>
      </c>
      <c r="H8" s="33"/>
      <c r="I8" s="33">
        <v>28000</v>
      </c>
      <c r="J8" s="33"/>
      <c r="K8" s="33">
        <v>104409</v>
      </c>
      <c r="L8" s="33"/>
      <c r="M8" s="33"/>
      <c r="N8" s="33"/>
      <c r="O8" s="33"/>
      <c r="P8" s="33"/>
      <c r="Q8" s="5">
        <f t="shared" si="0"/>
        <v>2585648</v>
      </c>
      <c r="R8" s="1"/>
    </row>
    <row r="9" spans="2:18" x14ac:dyDescent="0.3">
      <c r="B9" t="s">
        <v>19</v>
      </c>
      <c r="C9" s="33">
        <v>2363781</v>
      </c>
      <c r="D9" s="33">
        <v>126754</v>
      </c>
      <c r="E9" s="33"/>
      <c r="F9" s="33"/>
      <c r="G9" s="33"/>
      <c r="H9" s="33">
        <v>58905</v>
      </c>
      <c r="I9" s="33">
        <v>28000</v>
      </c>
      <c r="J9" s="33">
        <v>82880</v>
      </c>
      <c r="K9" s="33">
        <v>98693</v>
      </c>
      <c r="L9" s="33"/>
      <c r="M9" s="33"/>
      <c r="N9" s="33"/>
      <c r="O9" s="33">
        <v>5000</v>
      </c>
      <c r="P9" s="33"/>
      <c r="Q9" s="5">
        <f t="shared" si="0"/>
        <v>2764013</v>
      </c>
      <c r="R9" s="1"/>
    </row>
    <row r="10" spans="2:18" x14ac:dyDescent="0.3">
      <c r="B10" t="s">
        <v>20</v>
      </c>
      <c r="C10" s="33">
        <v>2383321</v>
      </c>
      <c r="D10" s="33">
        <v>120000</v>
      </c>
      <c r="E10" s="33">
        <v>337266</v>
      </c>
      <c r="F10" s="33">
        <v>79008</v>
      </c>
      <c r="G10" s="33"/>
      <c r="H10" s="33"/>
      <c r="I10" s="33">
        <v>1800000</v>
      </c>
      <c r="J10" s="33"/>
      <c r="K10" s="33">
        <v>73340</v>
      </c>
      <c r="L10" s="33">
        <v>200000</v>
      </c>
      <c r="M10" s="33"/>
      <c r="N10" s="33"/>
      <c r="O10" s="33">
        <v>400000</v>
      </c>
      <c r="P10" s="33"/>
      <c r="Q10" s="5">
        <f t="shared" si="0"/>
        <v>5392935</v>
      </c>
      <c r="R10" s="1"/>
    </row>
    <row r="11" spans="2:18" x14ac:dyDescent="0.3">
      <c r="B11" t="s">
        <v>21</v>
      </c>
      <c r="C11" s="33">
        <v>2306310</v>
      </c>
      <c r="D11" s="33">
        <v>120000</v>
      </c>
      <c r="E11" s="33"/>
      <c r="F11" s="33"/>
      <c r="G11" s="33"/>
      <c r="H11" s="33">
        <v>58905</v>
      </c>
      <c r="I11" s="33">
        <v>254000</v>
      </c>
      <c r="J11" s="33"/>
      <c r="K11" s="33">
        <v>46460</v>
      </c>
      <c r="L11" s="33">
        <v>500000</v>
      </c>
      <c r="M11" s="33"/>
      <c r="N11" s="33"/>
      <c r="O11" s="33"/>
      <c r="P11" s="33"/>
      <c r="Q11" s="5">
        <f t="shared" si="0"/>
        <v>3285675</v>
      </c>
      <c r="R11" s="1"/>
    </row>
    <row r="12" spans="2:18" x14ac:dyDescent="0.3">
      <c r="B12" t="s">
        <v>22</v>
      </c>
      <c r="C12" s="33">
        <v>2255935</v>
      </c>
      <c r="D12" s="33">
        <v>120000</v>
      </c>
      <c r="E12" s="33">
        <v>1041556</v>
      </c>
      <c r="F12" s="33"/>
      <c r="G12" s="33"/>
      <c r="H12" s="33"/>
      <c r="I12" s="33">
        <v>504000</v>
      </c>
      <c r="J12" s="33"/>
      <c r="K12" s="33">
        <v>161125</v>
      </c>
      <c r="L12" s="33">
        <v>300000</v>
      </c>
      <c r="M12" s="33"/>
      <c r="N12" s="33"/>
      <c r="O12" s="33"/>
      <c r="P12" s="33"/>
      <c r="Q12" s="5">
        <f t="shared" si="0"/>
        <v>4382616</v>
      </c>
      <c r="R12" s="1"/>
    </row>
    <row r="13" spans="2:18" x14ac:dyDescent="0.3">
      <c r="B13" t="s">
        <v>23</v>
      </c>
      <c r="C13" s="33">
        <v>2462826</v>
      </c>
      <c r="D13" s="33">
        <v>170000</v>
      </c>
      <c r="E13" s="33"/>
      <c r="F13" s="33"/>
      <c r="G13" s="34">
        <v>287356</v>
      </c>
      <c r="H13" s="33">
        <v>37280</v>
      </c>
      <c r="I13" s="33">
        <v>500000</v>
      </c>
      <c r="J13" s="33">
        <v>79600</v>
      </c>
      <c r="K13" s="33">
        <v>117650</v>
      </c>
      <c r="L13" s="33"/>
      <c r="M13" s="33"/>
      <c r="N13" s="33"/>
      <c r="O13" s="33"/>
      <c r="P13" s="33"/>
      <c r="Q13" s="5">
        <f t="shared" si="0"/>
        <v>3654712</v>
      </c>
      <c r="R13" s="1"/>
    </row>
    <row r="14" spans="2:18" x14ac:dyDescent="0.3">
      <c r="B14" t="s">
        <v>24</v>
      </c>
      <c r="C14" s="33">
        <v>2787619</v>
      </c>
      <c r="D14" s="33">
        <v>150000</v>
      </c>
      <c r="E14" s="33"/>
      <c r="F14" s="33"/>
      <c r="G14" s="33">
        <v>1074713</v>
      </c>
      <c r="H14" s="33">
        <v>196350</v>
      </c>
      <c r="I14" s="33">
        <v>508000</v>
      </c>
      <c r="J14" s="33"/>
      <c r="K14" s="33">
        <v>58320</v>
      </c>
      <c r="L14" s="33"/>
      <c r="M14" s="33"/>
      <c r="N14" s="75">
        <v>150000</v>
      </c>
      <c r="O14" s="75"/>
      <c r="P14" s="75">
        <v>98000</v>
      </c>
      <c r="Q14" s="5">
        <f t="shared" si="0"/>
        <v>5023002</v>
      </c>
      <c r="R14" s="1"/>
    </row>
    <row r="15" spans="2:18" x14ac:dyDescent="0.3">
      <c r="B15" t="s">
        <v>25</v>
      </c>
      <c r="C15" s="33">
        <v>2340092</v>
      </c>
      <c r="D15" s="33">
        <v>192000</v>
      </c>
      <c r="E15" s="33"/>
      <c r="F15" s="33"/>
      <c r="G15" s="33"/>
      <c r="H15" s="33">
        <v>101150</v>
      </c>
      <c r="I15" s="33"/>
      <c r="J15" s="33"/>
      <c r="K15" s="33">
        <v>95700</v>
      </c>
      <c r="L15" s="33"/>
      <c r="M15" s="33"/>
      <c r="N15" s="75"/>
      <c r="O15" s="75"/>
      <c r="P15" s="75"/>
      <c r="Q15" s="5">
        <f t="shared" si="0"/>
        <v>2728942</v>
      </c>
      <c r="R15" s="1"/>
    </row>
    <row r="16" spans="2:18" x14ac:dyDescent="0.3">
      <c r="B16" t="s">
        <v>26</v>
      </c>
      <c r="C16" s="33">
        <v>2317104</v>
      </c>
      <c r="D16" s="33">
        <v>150000</v>
      </c>
      <c r="E16" s="33"/>
      <c r="F16" s="33"/>
      <c r="G16" s="33"/>
      <c r="H16" s="33">
        <v>60000</v>
      </c>
      <c r="I16" s="33">
        <v>652500</v>
      </c>
      <c r="J16" s="33">
        <v>89400</v>
      </c>
      <c r="K16" s="33">
        <v>142320</v>
      </c>
      <c r="L16" s="33">
        <v>12000</v>
      </c>
      <c r="M16" s="33">
        <v>130139</v>
      </c>
      <c r="N16" s="75"/>
      <c r="O16" s="75"/>
      <c r="P16" s="75">
        <v>66640</v>
      </c>
      <c r="Q16" s="5">
        <f t="shared" si="0"/>
        <v>3620103</v>
      </c>
      <c r="R16" s="1"/>
    </row>
    <row r="17" spans="2:18" ht="15" thickBot="1" x14ac:dyDescent="0.35">
      <c r="B17" s="31" t="s">
        <v>27</v>
      </c>
      <c r="C17" s="35">
        <v>2732046</v>
      </c>
      <c r="D17" s="35">
        <v>150000</v>
      </c>
      <c r="E17" s="35"/>
      <c r="F17" s="35">
        <v>40245</v>
      </c>
      <c r="G17" s="35"/>
      <c r="H17" s="35">
        <v>217770</v>
      </c>
      <c r="I17" s="35"/>
      <c r="J17" s="35">
        <v>27200</v>
      </c>
      <c r="K17" s="35">
        <v>92980</v>
      </c>
      <c r="L17" s="35">
        <v>44000</v>
      </c>
      <c r="M17" s="35"/>
      <c r="N17" s="76"/>
      <c r="O17" s="76">
        <v>17000</v>
      </c>
      <c r="P17" s="76">
        <v>100000</v>
      </c>
      <c r="Q17" s="5">
        <f t="shared" si="0"/>
        <v>3421241</v>
      </c>
      <c r="R17" s="1"/>
    </row>
    <row r="18" spans="2:18" ht="15" thickBot="1" x14ac:dyDescent="0.35">
      <c r="B18" s="10"/>
      <c r="C18" s="77">
        <f t="shared" ref="C18:P18" si="1">SUM(C6:C17)</f>
        <v>28206147</v>
      </c>
      <c r="D18" s="77">
        <f t="shared" si="1"/>
        <v>1656177</v>
      </c>
      <c r="E18" s="77">
        <f t="shared" si="1"/>
        <v>1378822</v>
      </c>
      <c r="F18" s="77">
        <f t="shared" si="1"/>
        <v>119253</v>
      </c>
      <c r="G18" s="77">
        <f t="shared" si="1"/>
        <v>1649425</v>
      </c>
      <c r="H18" s="77">
        <f t="shared" si="1"/>
        <v>794620</v>
      </c>
      <c r="I18" s="77">
        <f t="shared" si="1"/>
        <v>4849213</v>
      </c>
      <c r="J18" s="77">
        <f t="shared" si="1"/>
        <v>279080</v>
      </c>
      <c r="K18" s="77">
        <f t="shared" si="1"/>
        <v>1066767</v>
      </c>
      <c r="L18" s="77">
        <f t="shared" si="1"/>
        <v>1756000</v>
      </c>
      <c r="M18" s="77">
        <f t="shared" si="1"/>
        <v>738986</v>
      </c>
      <c r="N18" s="77">
        <f t="shared" si="1"/>
        <v>150000</v>
      </c>
      <c r="O18" s="77">
        <f t="shared" si="1"/>
        <v>571698</v>
      </c>
      <c r="P18" s="77">
        <f t="shared" si="1"/>
        <v>264640</v>
      </c>
      <c r="Q18" s="77">
        <f t="shared" si="0"/>
        <v>43480828</v>
      </c>
      <c r="R18" s="1"/>
    </row>
    <row r="19" spans="2:18" x14ac:dyDescent="0.3">
      <c r="B19" t="s">
        <v>119</v>
      </c>
    </row>
    <row r="20" spans="2:18" x14ac:dyDescent="0.3">
      <c r="B20" t="s">
        <v>120</v>
      </c>
    </row>
    <row r="21" spans="2:18" x14ac:dyDescent="0.3">
      <c r="R21" s="1"/>
    </row>
    <row r="22" spans="2:18" ht="15" thickBot="1" x14ac:dyDescent="0.35"/>
    <row r="23" spans="2:18" x14ac:dyDescent="0.3">
      <c r="B23" s="84" t="s">
        <v>123</v>
      </c>
      <c r="C23" s="84"/>
    </row>
    <row r="24" spans="2:18" ht="15" thickBot="1" x14ac:dyDescent="0.35">
      <c r="B24" s="85"/>
      <c r="C24" s="85"/>
    </row>
    <row r="25" spans="2:18" x14ac:dyDescent="0.3">
      <c r="B25" t="s">
        <v>126</v>
      </c>
      <c r="C25" s="30">
        <v>1041250</v>
      </c>
    </row>
    <row r="26" spans="2:18" x14ac:dyDescent="0.3">
      <c r="B26" t="s">
        <v>125</v>
      </c>
      <c r="C26">
        <v>652500</v>
      </c>
    </row>
    <row r="27" spans="2:18" ht="15" thickBot="1" x14ac:dyDescent="0.35">
      <c r="B27" t="s">
        <v>124</v>
      </c>
      <c r="C27">
        <v>1800000</v>
      </c>
      <c r="H27" s="2"/>
    </row>
    <row r="28" spans="2:18" ht="15" thickBot="1" x14ac:dyDescent="0.35">
      <c r="B28" s="28" t="s">
        <v>65</v>
      </c>
      <c r="C28" s="10">
        <f>SUM(C25:C27)</f>
        <v>3493750</v>
      </c>
    </row>
    <row r="31" spans="2:18" x14ac:dyDescent="0.3">
      <c r="J31" s="2"/>
    </row>
  </sheetData>
  <mergeCells count="2">
    <mergeCell ref="B3:Q3"/>
    <mergeCell ref="B23:C24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D442B-D4A7-4637-AA22-19665B144D83}">
  <dimension ref="B2:AB105"/>
  <sheetViews>
    <sheetView showGridLines="0" tabSelected="1" topLeftCell="S1" workbookViewId="0">
      <selection activeCell="J71" sqref="J71"/>
    </sheetView>
  </sheetViews>
  <sheetFormatPr baseColWidth="10" defaultRowHeight="14.4" x14ac:dyDescent="0.3"/>
  <cols>
    <col min="6" max="6" width="3.109375" customWidth="1"/>
    <col min="12" max="12" width="17" bestFit="1" customWidth="1"/>
    <col min="13" max="13" width="7.6640625" bestFit="1" customWidth="1"/>
    <col min="14" max="14" width="44.77734375" customWidth="1"/>
    <col min="17" max="17" width="44.77734375" customWidth="1"/>
    <col min="19" max="19" width="13.33203125" bestFit="1" customWidth="1"/>
    <col min="23" max="23" width="39.77734375" bestFit="1" customWidth="1"/>
    <col min="24" max="24" width="11.6640625" bestFit="1" customWidth="1"/>
    <col min="25" max="25" width="11.21875" bestFit="1" customWidth="1"/>
    <col min="26" max="26" width="39.77734375" bestFit="1" customWidth="1"/>
    <col min="28" max="28" width="12.5546875" bestFit="1" customWidth="1"/>
    <col min="29" max="29" width="29.33203125" bestFit="1" customWidth="1"/>
    <col min="30" max="30" width="39.21875" customWidth="1"/>
  </cols>
  <sheetData>
    <row r="2" spans="2:28" ht="15" thickBot="1" x14ac:dyDescent="0.35"/>
    <row r="3" spans="2:28" ht="15" thickBot="1" x14ac:dyDescent="0.35">
      <c r="B3" s="82" t="s">
        <v>37</v>
      </c>
      <c r="C3" s="82"/>
      <c r="D3" s="82"/>
      <c r="E3" s="82"/>
      <c r="F3" s="82"/>
      <c r="G3" s="82"/>
      <c r="H3" s="82"/>
      <c r="I3" s="82"/>
      <c r="J3" s="82"/>
    </row>
    <row r="4" spans="2:28" ht="7.2" customHeight="1" thickBot="1" x14ac:dyDescent="0.35"/>
    <row r="5" spans="2:28" ht="15" thickBot="1" x14ac:dyDescent="0.35">
      <c r="B5" s="79" t="s">
        <v>38</v>
      </c>
      <c r="C5" s="79"/>
      <c r="D5" s="79"/>
      <c r="E5" s="79"/>
      <c r="F5" s="2"/>
      <c r="G5" s="82" t="s">
        <v>42</v>
      </c>
      <c r="H5" s="82"/>
      <c r="I5" s="82"/>
      <c r="J5" s="82"/>
    </row>
    <row r="6" spans="2:28" x14ac:dyDescent="0.3">
      <c r="B6" t="s">
        <v>40</v>
      </c>
      <c r="E6" s="1">
        <v>5238258</v>
      </c>
      <c r="G6" t="s">
        <v>43</v>
      </c>
      <c r="J6" s="1">
        <v>345546</v>
      </c>
    </row>
    <row r="7" spans="2:28" x14ac:dyDescent="0.3">
      <c r="B7" t="s">
        <v>39</v>
      </c>
      <c r="E7" s="1">
        <v>70927</v>
      </c>
      <c r="G7" t="s">
        <v>44</v>
      </c>
      <c r="J7" s="1">
        <v>119200</v>
      </c>
    </row>
    <row r="8" spans="2:28" x14ac:dyDescent="0.3">
      <c r="E8" s="1"/>
      <c r="G8" s="95" t="s">
        <v>45</v>
      </c>
      <c r="H8" s="95"/>
      <c r="I8" s="95"/>
      <c r="J8" s="20">
        <f ca="1">SUM(J6:J8)</f>
        <v>464746</v>
      </c>
    </row>
    <row r="9" spans="2:28" x14ac:dyDescent="0.3">
      <c r="G9" s="87" t="s">
        <v>46</v>
      </c>
      <c r="H9" s="87"/>
      <c r="J9" s="93">
        <f ca="1">E11-J8</f>
        <v>4844439</v>
      </c>
    </row>
    <row r="10" spans="2:28" ht="15" thickBot="1" x14ac:dyDescent="0.35">
      <c r="G10" s="92"/>
      <c r="H10" s="92"/>
      <c r="J10" s="94"/>
    </row>
    <row r="11" spans="2:28" ht="15" thickBot="1" x14ac:dyDescent="0.35">
      <c r="B11" s="10" t="s">
        <v>41</v>
      </c>
      <c r="C11" s="10"/>
      <c r="D11" s="10"/>
      <c r="E11" s="9">
        <f>SUM(E6:E8)</f>
        <v>5309185</v>
      </c>
      <c r="G11" s="10" t="s">
        <v>58</v>
      </c>
      <c r="H11" s="10"/>
      <c r="I11" s="10"/>
      <c r="J11" s="9">
        <f ca="1">SUM(J8:J9)</f>
        <v>5309185</v>
      </c>
    </row>
    <row r="15" spans="2:28" ht="15" thickBot="1" x14ac:dyDescent="0.35">
      <c r="Q15" s="1"/>
      <c r="R15" s="1"/>
      <c r="S15" s="1"/>
      <c r="T15" s="1"/>
      <c r="U15" s="2"/>
      <c r="V15" s="2"/>
    </row>
    <row r="16" spans="2:28" ht="15" thickBot="1" x14ac:dyDescent="0.35">
      <c r="M16" s="79" t="s">
        <v>94</v>
      </c>
      <c r="N16" s="79"/>
      <c r="O16" s="79"/>
      <c r="P16" s="79"/>
      <c r="Q16" s="79"/>
      <c r="R16" s="79"/>
      <c r="S16" s="79"/>
      <c r="T16" s="49"/>
      <c r="V16" s="79" t="s">
        <v>101</v>
      </c>
      <c r="W16" s="79"/>
      <c r="X16" s="79"/>
      <c r="Y16" s="79"/>
      <c r="Z16" s="79"/>
      <c r="AA16" s="79"/>
      <c r="AB16" s="79"/>
    </row>
    <row r="17" spans="11:28" ht="6" customHeight="1" thickBot="1" x14ac:dyDescent="0.35">
      <c r="K17" s="1"/>
      <c r="N17" s="4"/>
      <c r="O17" s="4"/>
      <c r="P17" s="4"/>
      <c r="Q17" s="4"/>
      <c r="R17" s="42"/>
      <c r="S17" s="4"/>
      <c r="T17" s="4"/>
      <c r="W17" s="4"/>
      <c r="X17" s="4"/>
      <c r="Y17" s="4"/>
      <c r="Z17" s="4"/>
      <c r="AA17" s="4"/>
    </row>
    <row r="18" spans="11:28" ht="15" thickBot="1" x14ac:dyDescent="0.35">
      <c r="K18" s="1"/>
      <c r="M18" s="8" t="s">
        <v>117</v>
      </c>
      <c r="N18" s="82">
        <v>2022</v>
      </c>
      <c r="O18" s="82"/>
      <c r="P18" s="18"/>
      <c r="Q18" s="82">
        <v>2023</v>
      </c>
      <c r="R18" s="82"/>
      <c r="S18" s="18" t="s">
        <v>118</v>
      </c>
      <c r="T18" s="19"/>
      <c r="V18" s="40" t="s">
        <v>117</v>
      </c>
      <c r="W18" s="82">
        <v>2022</v>
      </c>
      <c r="X18" s="82"/>
      <c r="Y18" s="18"/>
      <c r="Z18" s="82">
        <v>2023</v>
      </c>
      <c r="AA18" s="82"/>
      <c r="AB18" s="10" t="s">
        <v>118</v>
      </c>
    </row>
    <row r="19" spans="11:28" x14ac:dyDescent="0.3">
      <c r="K19" s="1"/>
      <c r="M19" s="106" t="s">
        <v>104</v>
      </c>
      <c r="N19" t="s">
        <v>77</v>
      </c>
      <c r="O19" s="45">
        <v>10400000</v>
      </c>
      <c r="P19" s="89">
        <f>SUM(O19:O24)</f>
        <v>28215912</v>
      </c>
      <c r="Q19" s="86" t="s">
        <v>8</v>
      </c>
      <c r="R19" s="89">
        <v>28206147</v>
      </c>
      <c r="S19" s="99">
        <f>(R19/P19)-1</f>
        <v>-3.4608131752045246E-4</v>
      </c>
      <c r="T19" s="44"/>
      <c r="V19" s="4" t="s">
        <v>116</v>
      </c>
      <c r="W19" s="63" t="s">
        <v>96</v>
      </c>
      <c r="X19" s="64">
        <v>23770000</v>
      </c>
      <c r="Y19" s="66">
        <v>23770000</v>
      </c>
      <c r="Z19" s="63" t="s">
        <v>1</v>
      </c>
      <c r="AA19" s="65">
        <v>25269000</v>
      </c>
      <c r="AB19" s="70">
        <f>(AA19/Y19)-1</f>
        <v>6.306268405553217E-2</v>
      </c>
    </row>
    <row r="20" spans="11:28" x14ac:dyDescent="0.3">
      <c r="K20" s="1"/>
      <c r="M20" s="105"/>
      <c r="N20" t="s">
        <v>78</v>
      </c>
      <c r="O20" s="45">
        <v>4520049</v>
      </c>
      <c r="P20" s="90"/>
      <c r="Q20" s="87"/>
      <c r="R20" s="90"/>
      <c r="S20" s="100"/>
      <c r="T20" s="44"/>
      <c r="V20" s="4" t="s">
        <v>105</v>
      </c>
      <c r="W20" t="s">
        <v>54</v>
      </c>
      <c r="X20" s="56">
        <v>2680438</v>
      </c>
      <c r="Y20" s="67">
        <v>2680438</v>
      </c>
      <c r="Z20" s="36" t="s">
        <v>2</v>
      </c>
      <c r="AA20" s="58">
        <v>2229700</v>
      </c>
      <c r="AB20" s="71">
        <f>(AA20/Y20)-1</f>
        <v>-0.1681583383014269</v>
      </c>
    </row>
    <row r="21" spans="11:28" x14ac:dyDescent="0.3">
      <c r="K21" s="1"/>
      <c r="M21" s="105"/>
      <c r="N21" t="s">
        <v>79</v>
      </c>
      <c r="O21" s="45">
        <v>2488848</v>
      </c>
      <c r="P21" s="90"/>
      <c r="Q21" s="87"/>
      <c r="R21" s="90"/>
      <c r="S21" s="100"/>
      <c r="T21" s="44"/>
      <c r="V21" s="105" t="s">
        <v>106</v>
      </c>
      <c r="W21" s="53" t="s">
        <v>102</v>
      </c>
      <c r="X21" s="55">
        <v>765000</v>
      </c>
      <c r="Y21" s="111">
        <f>SUM(X21:X22)</f>
        <v>1029900</v>
      </c>
      <c r="Z21" t="s">
        <v>102</v>
      </c>
      <c r="AA21" s="96">
        <v>1728000</v>
      </c>
      <c r="AB21" s="103">
        <f>(AA21/Y21)-1</f>
        <v>0.67783279930090301</v>
      </c>
    </row>
    <row r="22" spans="11:28" x14ac:dyDescent="0.3">
      <c r="K22" s="1"/>
      <c r="M22" s="105"/>
      <c r="N22" t="s">
        <v>80</v>
      </c>
      <c r="O22" s="45">
        <v>6602500</v>
      </c>
      <c r="P22" s="90"/>
      <c r="Q22" s="87"/>
      <c r="R22" s="90"/>
      <c r="S22" s="100"/>
      <c r="T22" s="44"/>
      <c r="V22" s="105"/>
      <c r="W22" s="54" t="s">
        <v>95</v>
      </c>
      <c r="X22" s="56">
        <v>264900</v>
      </c>
      <c r="Y22" s="112"/>
      <c r="Z22" s="36"/>
      <c r="AA22" s="97"/>
      <c r="AB22" s="104"/>
    </row>
    <row r="23" spans="11:28" x14ac:dyDescent="0.3">
      <c r="K23" s="1"/>
      <c r="M23" s="105"/>
      <c r="N23" t="s">
        <v>81</v>
      </c>
      <c r="O23" s="45">
        <v>1243164</v>
      </c>
      <c r="P23" s="90"/>
      <c r="Q23" s="87"/>
      <c r="R23" s="90"/>
      <c r="S23" s="100"/>
      <c r="T23" s="44"/>
      <c r="V23" s="4" t="s">
        <v>107</v>
      </c>
      <c r="W23" s="37" t="s">
        <v>3</v>
      </c>
      <c r="X23" s="61">
        <v>1953600</v>
      </c>
      <c r="Y23" s="68">
        <f>SUM(X23:X23)</f>
        <v>1953600</v>
      </c>
      <c r="Z23" s="37" t="s">
        <v>98</v>
      </c>
      <c r="AA23" s="62">
        <v>2528700</v>
      </c>
      <c r="AB23" s="73">
        <f>(AA23/Y23)-1</f>
        <v>0.29437960687960696</v>
      </c>
    </row>
    <row r="24" spans="11:28" x14ac:dyDescent="0.3">
      <c r="K24" s="1"/>
      <c r="M24" s="107"/>
      <c r="N24" s="36" t="s">
        <v>82</v>
      </c>
      <c r="O24" s="46">
        <v>2961351</v>
      </c>
      <c r="P24" s="91"/>
      <c r="Q24" s="88"/>
      <c r="R24" s="91"/>
      <c r="S24" s="101"/>
      <c r="T24" s="44"/>
      <c r="V24" s="4" t="s">
        <v>108</v>
      </c>
      <c r="W24" s="36" t="s">
        <v>103</v>
      </c>
      <c r="X24" s="56">
        <v>7696564</v>
      </c>
      <c r="Y24" s="67">
        <v>7696564</v>
      </c>
      <c r="Z24" s="36" t="s">
        <v>97</v>
      </c>
      <c r="AA24" s="60">
        <v>8776680</v>
      </c>
      <c r="AB24" s="72">
        <f t="shared" ref="AB24:AB30" si="0">(AA24/Y24)-1</f>
        <v>0.14033742849406572</v>
      </c>
    </row>
    <row r="25" spans="11:28" x14ac:dyDescent="0.3">
      <c r="K25" s="1"/>
      <c r="M25" s="43" t="s">
        <v>105</v>
      </c>
      <c r="N25" s="37" t="s">
        <v>83</v>
      </c>
      <c r="O25" s="47">
        <v>1553384</v>
      </c>
      <c r="P25" s="41">
        <v>1553384</v>
      </c>
      <c r="Q25" s="37" t="s">
        <v>32</v>
      </c>
      <c r="R25" s="41">
        <v>1656177</v>
      </c>
      <c r="S25" s="51">
        <f>(R25/P25)-1</f>
        <v>6.6173592621013189E-2</v>
      </c>
      <c r="T25" s="20"/>
      <c r="V25" s="4" t="s">
        <v>109</v>
      </c>
      <c r="W25" s="36" t="s">
        <v>55</v>
      </c>
      <c r="X25" s="56">
        <v>60908</v>
      </c>
      <c r="Y25" s="67">
        <v>60908</v>
      </c>
      <c r="Z25" s="37" t="s">
        <v>55</v>
      </c>
      <c r="AA25" s="62">
        <v>145000</v>
      </c>
      <c r="AB25" s="72">
        <f t="shared" si="0"/>
        <v>1.3806396532475209</v>
      </c>
    </row>
    <row r="26" spans="11:28" x14ac:dyDescent="0.3">
      <c r="K26" s="1"/>
      <c r="M26" s="108" t="s">
        <v>106</v>
      </c>
      <c r="N26" s="38" t="s">
        <v>85</v>
      </c>
      <c r="O26" s="48">
        <v>105937</v>
      </c>
      <c r="P26" s="110">
        <f>SUM(O26:O27)</f>
        <v>886565</v>
      </c>
      <c r="Q26" s="109" t="s">
        <v>47</v>
      </c>
      <c r="R26" s="110">
        <v>1066767</v>
      </c>
      <c r="S26" s="102">
        <f>(R26/P26)-1</f>
        <v>0.20325864431823959</v>
      </c>
      <c r="T26" s="44"/>
      <c r="V26" s="4" t="s">
        <v>110</v>
      </c>
      <c r="W26" s="36" t="s">
        <v>51</v>
      </c>
      <c r="X26" s="56">
        <v>1503927</v>
      </c>
      <c r="Y26" s="67">
        <v>1503927</v>
      </c>
      <c r="Z26" s="36" t="s">
        <v>99</v>
      </c>
      <c r="AA26" s="60">
        <v>475673</v>
      </c>
      <c r="AB26" s="72">
        <f t="shared" si="0"/>
        <v>-0.68371270680026353</v>
      </c>
    </row>
    <row r="27" spans="11:28" x14ac:dyDescent="0.3">
      <c r="K27" s="1"/>
      <c r="M27" s="107"/>
      <c r="N27" s="36" t="s">
        <v>92</v>
      </c>
      <c r="O27" s="46">
        <v>780628</v>
      </c>
      <c r="P27" s="91"/>
      <c r="Q27" s="88"/>
      <c r="R27" s="91"/>
      <c r="S27" s="101"/>
      <c r="T27" s="44"/>
      <c r="V27" s="4" t="s">
        <v>111</v>
      </c>
      <c r="W27" s="37" t="s">
        <v>56</v>
      </c>
      <c r="X27" s="61">
        <v>1350000</v>
      </c>
      <c r="Y27" s="68">
        <v>1350000</v>
      </c>
      <c r="Z27" s="37" t="s">
        <v>31</v>
      </c>
      <c r="AA27" s="62">
        <v>1185000</v>
      </c>
      <c r="AB27" s="72">
        <f t="shared" si="0"/>
        <v>-0.12222222222222223</v>
      </c>
    </row>
    <row r="28" spans="11:28" x14ac:dyDescent="0.3">
      <c r="K28" s="1"/>
      <c r="M28" s="43" t="s">
        <v>107</v>
      </c>
      <c r="N28" s="37" t="s">
        <v>91</v>
      </c>
      <c r="O28" s="47">
        <v>231680</v>
      </c>
      <c r="P28" s="41">
        <v>231680</v>
      </c>
      <c r="Q28" s="37" t="s">
        <v>48</v>
      </c>
      <c r="R28" s="41">
        <v>279080</v>
      </c>
      <c r="S28" s="51">
        <f>(R28/P28)-1</f>
        <v>0.20459254143646399</v>
      </c>
      <c r="T28" s="20"/>
      <c r="V28" s="4" t="s">
        <v>112</v>
      </c>
      <c r="W28" s="37" t="s">
        <v>28</v>
      </c>
      <c r="X28" s="61">
        <v>362316</v>
      </c>
      <c r="Y28" s="68">
        <v>362316</v>
      </c>
      <c r="Z28" s="37" t="s">
        <v>100</v>
      </c>
      <c r="AA28" s="62">
        <v>112660</v>
      </c>
      <c r="AB28" s="72">
        <f t="shared" si="0"/>
        <v>-0.68905596219874365</v>
      </c>
    </row>
    <row r="29" spans="11:28" ht="15" thickBot="1" x14ac:dyDescent="0.35">
      <c r="K29" s="1"/>
      <c r="M29" s="43" t="s">
        <v>108</v>
      </c>
      <c r="N29" s="37" t="s">
        <v>90</v>
      </c>
      <c r="O29" s="47">
        <v>139500</v>
      </c>
      <c r="P29" s="41">
        <v>139500</v>
      </c>
      <c r="Q29" s="37" t="s">
        <v>49</v>
      </c>
      <c r="R29" s="41">
        <v>571698</v>
      </c>
      <c r="S29" s="51">
        <f t="shared" ref="S29:S37" si="1">(R29/P29)-1</f>
        <v>3.0981935483870968</v>
      </c>
      <c r="T29" s="20"/>
      <c r="V29" s="4"/>
      <c r="X29" s="55"/>
      <c r="Y29" s="69"/>
      <c r="Z29" t="s">
        <v>57</v>
      </c>
      <c r="AA29" s="58">
        <v>45000</v>
      </c>
      <c r="AB29" s="71"/>
    </row>
    <row r="30" spans="11:28" ht="15" thickBot="1" x14ac:dyDescent="0.35">
      <c r="K30" s="1"/>
      <c r="M30" s="43" t="s">
        <v>109</v>
      </c>
      <c r="N30" s="37" t="s">
        <v>89</v>
      </c>
      <c r="O30" s="47">
        <v>837804</v>
      </c>
      <c r="P30" s="41">
        <v>837804</v>
      </c>
      <c r="Q30" s="37" t="s">
        <v>9</v>
      </c>
      <c r="R30" s="41">
        <v>1378822</v>
      </c>
      <c r="S30" s="51">
        <f t="shared" si="1"/>
        <v>0.64575724155052971</v>
      </c>
      <c r="T30" s="20"/>
      <c r="V30" s="98" t="s">
        <v>65</v>
      </c>
      <c r="W30" s="98"/>
      <c r="X30" s="98"/>
      <c r="Y30" s="9">
        <f>SUM(Y19:Y28)</f>
        <v>40407653</v>
      </c>
      <c r="Z30" s="28" t="s">
        <v>65</v>
      </c>
      <c r="AA30" s="57">
        <f>SUM(AA19:AA29)</f>
        <v>42495413</v>
      </c>
      <c r="AB30" s="74">
        <f t="shared" si="0"/>
        <v>5.1667440323742708E-2</v>
      </c>
    </row>
    <row r="31" spans="11:28" x14ac:dyDescent="0.3">
      <c r="K31" s="1"/>
      <c r="M31" s="43"/>
      <c r="N31" s="37"/>
      <c r="O31" s="47"/>
      <c r="P31" s="41"/>
      <c r="Q31" s="37"/>
      <c r="R31" s="41"/>
      <c r="S31" s="51"/>
      <c r="T31" s="20"/>
      <c r="AA31" s="59"/>
    </row>
    <row r="32" spans="11:28" x14ac:dyDescent="0.3">
      <c r="K32" s="1"/>
      <c r="M32" s="43" t="s">
        <v>110</v>
      </c>
      <c r="N32" s="37" t="s">
        <v>10</v>
      </c>
      <c r="O32" s="47">
        <v>46155</v>
      </c>
      <c r="P32" s="41">
        <v>46155</v>
      </c>
      <c r="Q32" s="37" t="s">
        <v>10</v>
      </c>
      <c r="R32" s="41">
        <v>119253</v>
      </c>
      <c r="S32" s="51">
        <f t="shared" si="1"/>
        <v>1.5837504062398442</v>
      </c>
      <c r="T32" s="20"/>
    </row>
    <row r="33" spans="11:20" x14ac:dyDescent="0.3">
      <c r="K33" s="1"/>
      <c r="M33" s="43" t="s">
        <v>111</v>
      </c>
      <c r="N33" s="37" t="s">
        <v>11</v>
      </c>
      <c r="O33" s="47">
        <v>1944626</v>
      </c>
      <c r="P33" s="41">
        <v>1944626</v>
      </c>
      <c r="Q33" s="37" t="s">
        <v>11</v>
      </c>
      <c r="R33" s="41">
        <v>1649425</v>
      </c>
      <c r="S33" s="51">
        <f t="shared" si="1"/>
        <v>-0.15180348303478408</v>
      </c>
      <c r="T33" s="20"/>
    </row>
    <row r="34" spans="11:20" x14ac:dyDescent="0.3">
      <c r="M34" s="43" t="s">
        <v>112</v>
      </c>
      <c r="N34" s="37" t="s">
        <v>50</v>
      </c>
      <c r="O34" s="47">
        <v>3523386</v>
      </c>
      <c r="P34" s="41">
        <v>3523386</v>
      </c>
      <c r="Q34" s="37" t="s">
        <v>50</v>
      </c>
      <c r="R34" s="41">
        <v>4849213</v>
      </c>
      <c r="S34" s="51">
        <f t="shared" si="1"/>
        <v>0.37629342910484409</v>
      </c>
      <c r="T34" s="20"/>
    </row>
    <row r="35" spans="11:20" x14ac:dyDescent="0.3">
      <c r="M35" s="43" t="s">
        <v>113</v>
      </c>
      <c r="N35" s="37" t="s">
        <v>84</v>
      </c>
      <c r="O35" s="47">
        <v>463635</v>
      </c>
      <c r="P35" s="41">
        <v>463635</v>
      </c>
      <c r="Q35" s="37" t="s">
        <v>51</v>
      </c>
      <c r="R35" s="41">
        <v>738986</v>
      </c>
      <c r="S35" s="51">
        <f t="shared" si="1"/>
        <v>0.59389606047860921</v>
      </c>
      <c r="T35" s="20"/>
    </row>
    <row r="36" spans="11:20" x14ac:dyDescent="0.3">
      <c r="M36" s="43" t="s">
        <v>114</v>
      </c>
      <c r="N36" s="37" t="s">
        <v>31</v>
      </c>
      <c r="O36" s="47">
        <v>1400000</v>
      </c>
      <c r="P36" s="41">
        <v>1400000</v>
      </c>
      <c r="Q36" s="37" t="s">
        <v>52</v>
      </c>
      <c r="R36" s="41">
        <v>1756000</v>
      </c>
      <c r="S36" s="51">
        <f t="shared" si="1"/>
        <v>0.25428571428571423</v>
      </c>
      <c r="T36" s="20"/>
    </row>
    <row r="37" spans="11:20" x14ac:dyDescent="0.3">
      <c r="M37" s="43" t="s">
        <v>115</v>
      </c>
      <c r="N37" s="37" t="s">
        <v>87</v>
      </c>
      <c r="O37" s="47">
        <v>180000</v>
      </c>
      <c r="P37" s="41">
        <v>180000</v>
      </c>
      <c r="Q37" s="37" t="s">
        <v>15</v>
      </c>
      <c r="R37" s="41">
        <v>150000</v>
      </c>
      <c r="S37" s="51">
        <f t="shared" si="1"/>
        <v>-0.16666666666666663</v>
      </c>
      <c r="T37" s="20"/>
    </row>
    <row r="38" spans="11:20" x14ac:dyDescent="0.3">
      <c r="M38" s="39"/>
      <c r="N38" t="s">
        <v>86</v>
      </c>
      <c r="O38" s="45">
        <v>471201</v>
      </c>
      <c r="P38" s="20"/>
      <c r="Q38" t="s">
        <v>53</v>
      </c>
      <c r="R38" s="20">
        <v>264640</v>
      </c>
      <c r="S38" s="50"/>
      <c r="T38" s="20"/>
    </row>
    <row r="39" spans="11:20" x14ac:dyDescent="0.3">
      <c r="M39" s="39"/>
      <c r="N39" t="s">
        <v>88</v>
      </c>
      <c r="O39" s="45">
        <v>1387337</v>
      </c>
      <c r="P39" s="20"/>
      <c r="Q39" t="s">
        <v>59</v>
      </c>
      <c r="R39" s="20">
        <v>91552</v>
      </c>
      <c r="S39" s="50"/>
      <c r="T39" s="20"/>
    </row>
    <row r="40" spans="11:20" ht="15" thickBot="1" x14ac:dyDescent="0.35">
      <c r="M40" s="39"/>
      <c r="N40" t="s">
        <v>93</v>
      </c>
      <c r="O40" s="45">
        <v>116590</v>
      </c>
      <c r="P40" s="1"/>
      <c r="Q40" t="s">
        <v>12</v>
      </c>
      <c r="R40" s="20">
        <v>794620</v>
      </c>
      <c r="S40" s="50"/>
      <c r="T40" s="20"/>
    </row>
    <row r="41" spans="11:20" ht="15" thickBot="1" x14ac:dyDescent="0.35">
      <c r="M41" s="98" t="s">
        <v>65</v>
      </c>
      <c r="N41" s="98"/>
      <c r="O41" s="21"/>
      <c r="P41" s="9">
        <f>SUM(O19:O40)</f>
        <v>41397775</v>
      </c>
      <c r="Q41" s="28" t="s">
        <v>65</v>
      </c>
      <c r="R41" s="9">
        <f>SUM(R19:R40)</f>
        <v>43572380</v>
      </c>
      <c r="S41" s="52">
        <f t="shared" ref="S41" si="2">(R41/P41)-1</f>
        <v>5.252951396542449E-2</v>
      </c>
      <c r="T41" s="20"/>
    </row>
    <row r="42" spans="11:20" x14ac:dyDescent="0.3">
      <c r="R42" s="1"/>
      <c r="S42" s="1"/>
      <c r="T42" s="1"/>
    </row>
    <row r="43" spans="11:20" x14ac:dyDescent="0.3">
      <c r="R43" s="1"/>
      <c r="S43" s="1"/>
      <c r="T43" s="1"/>
    </row>
    <row r="50" spans="14:14" x14ac:dyDescent="0.3">
      <c r="N50" s="1"/>
    </row>
    <row r="52" spans="14:14" x14ac:dyDescent="0.3">
      <c r="N52" s="1"/>
    </row>
    <row r="73" spans="14:24" x14ac:dyDescent="0.3">
      <c r="V73" t="s">
        <v>104</v>
      </c>
      <c r="W73">
        <v>23770000</v>
      </c>
      <c r="X73">
        <v>25269000</v>
      </c>
    </row>
    <row r="74" spans="14:24" x14ac:dyDescent="0.3">
      <c r="N74" t="s">
        <v>104</v>
      </c>
      <c r="O74">
        <v>28215912</v>
      </c>
      <c r="P74">
        <v>28206147</v>
      </c>
      <c r="V74" t="s">
        <v>105</v>
      </c>
      <c r="W74">
        <v>2680438</v>
      </c>
      <c r="X74">
        <v>2229700</v>
      </c>
    </row>
    <row r="75" spans="14:24" x14ac:dyDescent="0.3">
      <c r="N75" t="s">
        <v>105</v>
      </c>
      <c r="O75">
        <v>1553384</v>
      </c>
      <c r="P75">
        <v>1656177</v>
      </c>
      <c r="V75" t="s">
        <v>106</v>
      </c>
      <c r="W75">
        <v>1029900</v>
      </c>
      <c r="X75">
        <v>1728000</v>
      </c>
    </row>
    <row r="76" spans="14:24" x14ac:dyDescent="0.3">
      <c r="N76" t="s">
        <v>106</v>
      </c>
      <c r="O76">
        <v>886565</v>
      </c>
      <c r="P76">
        <v>1066767</v>
      </c>
      <c r="V76" t="s">
        <v>107</v>
      </c>
      <c r="W76">
        <v>1953600</v>
      </c>
      <c r="X76">
        <v>2528700</v>
      </c>
    </row>
    <row r="77" spans="14:24" x14ac:dyDescent="0.3">
      <c r="N77" t="s">
        <v>107</v>
      </c>
      <c r="O77">
        <v>231680</v>
      </c>
      <c r="P77">
        <v>279080</v>
      </c>
      <c r="V77" t="s">
        <v>108</v>
      </c>
      <c r="W77">
        <v>7696564</v>
      </c>
      <c r="X77">
        <v>8776680</v>
      </c>
    </row>
    <row r="78" spans="14:24" x14ac:dyDescent="0.3">
      <c r="N78" t="s">
        <v>108</v>
      </c>
      <c r="O78">
        <v>139500</v>
      </c>
      <c r="P78">
        <v>571698</v>
      </c>
      <c r="V78" t="s">
        <v>109</v>
      </c>
      <c r="W78">
        <v>60908</v>
      </c>
      <c r="X78">
        <v>145000</v>
      </c>
    </row>
    <row r="79" spans="14:24" x14ac:dyDescent="0.3">
      <c r="N79" t="s">
        <v>109</v>
      </c>
      <c r="O79">
        <v>837804</v>
      </c>
      <c r="P79">
        <v>1378822</v>
      </c>
      <c r="V79" t="s">
        <v>110</v>
      </c>
      <c r="W79">
        <v>1503927</v>
      </c>
      <c r="X79">
        <v>475673</v>
      </c>
    </row>
    <row r="80" spans="14:24" x14ac:dyDescent="0.3">
      <c r="N80" t="s">
        <v>110</v>
      </c>
      <c r="O80">
        <v>46155</v>
      </c>
      <c r="P80">
        <v>119253</v>
      </c>
      <c r="V80" t="s">
        <v>111</v>
      </c>
      <c r="W80">
        <v>1350000</v>
      </c>
      <c r="X80">
        <v>1185000</v>
      </c>
    </row>
    <row r="81" spans="14:24" x14ac:dyDescent="0.3">
      <c r="N81" t="s">
        <v>111</v>
      </c>
      <c r="O81">
        <v>1944626</v>
      </c>
      <c r="P81">
        <v>1649425</v>
      </c>
      <c r="V81" t="s">
        <v>112</v>
      </c>
      <c r="W81">
        <v>362316</v>
      </c>
      <c r="X81">
        <v>112660</v>
      </c>
    </row>
    <row r="82" spans="14:24" x14ac:dyDescent="0.3">
      <c r="N82" t="s">
        <v>112</v>
      </c>
      <c r="O82">
        <v>3523386</v>
      </c>
      <c r="P82">
        <v>4849213</v>
      </c>
    </row>
    <row r="83" spans="14:24" x14ac:dyDescent="0.3">
      <c r="N83" t="s">
        <v>113</v>
      </c>
      <c r="O83">
        <v>463635</v>
      </c>
      <c r="P83">
        <v>738986</v>
      </c>
    </row>
    <row r="84" spans="14:24" x14ac:dyDescent="0.3">
      <c r="N84" t="s">
        <v>114</v>
      </c>
      <c r="O84">
        <v>1400000</v>
      </c>
      <c r="P84">
        <v>1756000</v>
      </c>
    </row>
    <row r="85" spans="14:24" x14ac:dyDescent="0.3">
      <c r="N85" t="s">
        <v>115</v>
      </c>
      <c r="O85">
        <v>180000</v>
      </c>
      <c r="P85">
        <v>150000</v>
      </c>
    </row>
    <row r="91" spans="14:24" x14ac:dyDescent="0.3">
      <c r="N91" t="s">
        <v>8</v>
      </c>
      <c r="O91">
        <v>28206147</v>
      </c>
    </row>
    <row r="92" spans="14:24" x14ac:dyDescent="0.3">
      <c r="N92" t="s">
        <v>32</v>
      </c>
      <c r="O92">
        <v>1656177</v>
      </c>
    </row>
    <row r="93" spans="14:24" x14ac:dyDescent="0.3">
      <c r="N93" t="s">
        <v>47</v>
      </c>
      <c r="O93">
        <v>1066767</v>
      </c>
    </row>
    <row r="94" spans="14:24" x14ac:dyDescent="0.3">
      <c r="N94" t="s">
        <v>48</v>
      </c>
      <c r="O94">
        <v>279080</v>
      </c>
    </row>
    <row r="95" spans="14:24" x14ac:dyDescent="0.3">
      <c r="N95" t="s">
        <v>49</v>
      </c>
      <c r="O95">
        <v>571698</v>
      </c>
    </row>
    <row r="96" spans="14:24" x14ac:dyDescent="0.3">
      <c r="N96" t="s">
        <v>9</v>
      </c>
      <c r="O96">
        <v>1378822</v>
      </c>
    </row>
    <row r="97" spans="14:15" x14ac:dyDescent="0.3">
      <c r="N97" t="s">
        <v>10</v>
      </c>
      <c r="O97">
        <v>119253</v>
      </c>
    </row>
    <row r="98" spans="14:15" x14ac:dyDescent="0.3">
      <c r="N98" t="s">
        <v>11</v>
      </c>
      <c r="O98">
        <v>1649425</v>
      </c>
    </row>
    <row r="99" spans="14:15" x14ac:dyDescent="0.3">
      <c r="N99" t="s">
        <v>50</v>
      </c>
      <c r="O99">
        <v>4849213</v>
      </c>
    </row>
    <row r="100" spans="14:15" x14ac:dyDescent="0.3">
      <c r="N100" t="s">
        <v>51</v>
      </c>
      <c r="O100">
        <v>738986</v>
      </c>
    </row>
    <row r="101" spans="14:15" x14ac:dyDescent="0.3">
      <c r="N101" t="s">
        <v>52</v>
      </c>
      <c r="O101">
        <v>1756000</v>
      </c>
    </row>
    <row r="102" spans="14:15" x14ac:dyDescent="0.3">
      <c r="N102" t="s">
        <v>15</v>
      </c>
      <c r="O102">
        <v>150000</v>
      </c>
    </row>
    <row r="103" spans="14:15" x14ac:dyDescent="0.3">
      <c r="N103" t="s">
        <v>53</v>
      </c>
      <c r="O103">
        <v>264640</v>
      </c>
    </row>
    <row r="104" spans="14:15" x14ac:dyDescent="0.3">
      <c r="N104" t="s">
        <v>59</v>
      </c>
      <c r="O104">
        <v>91552</v>
      </c>
    </row>
    <row r="105" spans="14:15" x14ac:dyDescent="0.3">
      <c r="N105" t="s">
        <v>12</v>
      </c>
      <c r="O105">
        <v>794620</v>
      </c>
    </row>
  </sheetData>
  <mergeCells count="28">
    <mergeCell ref="V16:AB16"/>
    <mergeCell ref="Z18:AA18"/>
    <mergeCell ref="AA21:AA22"/>
    <mergeCell ref="M41:N41"/>
    <mergeCell ref="S19:S24"/>
    <mergeCell ref="S26:S27"/>
    <mergeCell ref="AB21:AB22"/>
    <mergeCell ref="V21:V22"/>
    <mergeCell ref="M19:M24"/>
    <mergeCell ref="M26:M27"/>
    <mergeCell ref="Q26:Q27"/>
    <mergeCell ref="R26:R27"/>
    <mergeCell ref="Y21:Y22"/>
    <mergeCell ref="V30:X30"/>
    <mergeCell ref="P26:P27"/>
    <mergeCell ref="W18:X18"/>
    <mergeCell ref="B3:J3"/>
    <mergeCell ref="N18:O18"/>
    <mergeCell ref="Q18:R18"/>
    <mergeCell ref="Q19:Q24"/>
    <mergeCell ref="R19:R24"/>
    <mergeCell ref="P19:P24"/>
    <mergeCell ref="B5:E5"/>
    <mergeCell ref="G5:J5"/>
    <mergeCell ref="G9:H10"/>
    <mergeCell ref="J9:J10"/>
    <mergeCell ref="G8:I8"/>
    <mergeCell ref="M16:S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 2023</vt:lpstr>
      <vt:lpstr>Egresos 2023</vt:lpstr>
      <vt:lpstr>EEFF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Vega</dc:creator>
  <cp:lastModifiedBy>Ruben Vega</cp:lastModifiedBy>
  <dcterms:created xsi:type="dcterms:W3CDTF">2024-04-16T14:43:38Z</dcterms:created>
  <dcterms:modified xsi:type="dcterms:W3CDTF">2024-11-26T18:36:43Z</dcterms:modified>
</cp:coreProperties>
</file>